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ti\Desktop\Mako\Šachy\ŠSPK KM\2021\Zpráva o činnosti KM ŠSPK za rok 2021\"/>
    </mc:Choice>
  </mc:AlternateContent>
  <bookViews>
    <workbookView xWindow="0" yWindow="0" windowWidth="23040" windowHeight="9192" tabRatio="881" activeTab="3"/>
  </bookViews>
  <sheets>
    <sheet name="Výdaje spadající do 2020" sheetId="10" r:id="rId1"/>
    <sheet name="Plán vs. Realita 2021" sheetId="11" r:id="rId2"/>
    <sheet name="Příjmy" sheetId="3" r:id="rId3"/>
    <sheet name="Výdaje" sheetId="4" r:id="rId4"/>
    <sheet name="KM+STK" sheetId="9" r:id="rId5"/>
    <sheet name="KTCM 2021" sheetId="6" r:id="rId6"/>
    <sheet name="Mezinárodní spolupráce" sheetId="7" r:id="rId7"/>
    <sheet name="Mikrogrant" sheetId="8" r:id="rId8"/>
    <sheet name="Rozpočet 2022" sheetId="12" r:id="rId9"/>
    <sheet name="Rozpočet 2022 – KTCM" sheetId="13" r:id="rId10"/>
  </sheets>
  <definedNames>
    <definedName name="_xlnm._FilterDatabase" localSheetId="5" hidden="1">'KTCM 2021'!$A$1:$L$1</definedName>
    <definedName name="_xlnm._FilterDatabase" localSheetId="6" hidden="1">'Mezinárodní spolupráce'!$B$1:$I$1</definedName>
    <definedName name="_xlnm._FilterDatabase" localSheetId="7" hidden="1">Mikrogrant!$A$1:$M$1</definedName>
    <definedName name="_xlnm._FilterDatabase" localSheetId="2" hidden="1">Příjmy!$A$1:$F$1</definedName>
    <definedName name="_xlnm._FilterDatabase" localSheetId="3" hidden="1">Výdaje!$A$1:$M$1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5" i="13" l="1"/>
  <c r="C64" i="13"/>
  <c r="C63" i="13"/>
  <c r="C55" i="13"/>
  <c r="C53" i="13"/>
  <c r="C66" i="13" s="1"/>
  <c r="C48" i="13"/>
  <c r="C47" i="13"/>
  <c r="C46" i="13"/>
  <c r="C44" i="13"/>
  <c r="C43" i="13"/>
  <c r="C41" i="13"/>
  <c r="C60" i="13" s="1"/>
  <c r="C40" i="13"/>
  <c r="C38" i="13"/>
  <c r="C37" i="13"/>
  <c r="C36" i="13"/>
  <c r="C34" i="13"/>
  <c r="C31" i="13"/>
  <c r="C30" i="13"/>
  <c r="C28" i="13" s="1"/>
  <c r="C25" i="13"/>
  <c r="C22" i="13" s="1"/>
  <c r="C24" i="13"/>
  <c r="C19" i="13"/>
  <c r="C18" i="13"/>
  <c r="C16" i="13" s="1"/>
  <c r="C13" i="13"/>
  <c r="C12" i="13"/>
  <c r="C10" i="13"/>
  <c r="C7" i="13"/>
  <c r="C62" i="13" s="1"/>
  <c r="C6" i="13"/>
  <c r="C4" i="13" s="1"/>
  <c r="C44" i="12"/>
  <c r="C2" i="12"/>
  <c r="C4" i="12"/>
  <c r="C51" i="13" l="1"/>
  <c r="C3" i="13" s="1"/>
  <c r="C61" i="13"/>
  <c r="C59" i="13" s="1"/>
  <c r="F18" i="9" l="1"/>
  <c r="D2" i="11" l="1"/>
  <c r="D25" i="11" l="1"/>
  <c r="I61" i="8" l="1"/>
  <c r="F20" i="9" l="1"/>
  <c r="F19" i="9" l="1"/>
  <c r="D4" i="11"/>
  <c r="F50" i="11"/>
  <c r="C50" i="11"/>
  <c r="C34" i="11"/>
  <c r="C4" i="11"/>
  <c r="C27" i="11" l="1"/>
  <c r="C40" i="11" s="1"/>
  <c r="C39" i="11" s="1"/>
  <c r="C2" i="11" s="1"/>
  <c r="I68" i="6" l="1"/>
  <c r="F10" i="7" l="1"/>
</calcChain>
</file>

<file path=xl/sharedStrings.xml><?xml version="1.0" encoding="utf-8"?>
<sst xmlns="http://schemas.openxmlformats.org/spreadsheetml/2006/main" count="1902" uniqueCount="342">
  <si>
    <t>splatnost</t>
  </si>
  <si>
    <t>KTCM</t>
  </si>
  <si>
    <t>skupina</t>
  </si>
  <si>
    <t>jednodenní soustředění</t>
  </si>
  <si>
    <t>A</t>
  </si>
  <si>
    <t>–</t>
  </si>
  <si>
    <t>2x380Kč</t>
  </si>
  <si>
    <t>Juřek</t>
  </si>
  <si>
    <t>komu</t>
  </si>
  <si>
    <t>mikrogrant</t>
  </si>
  <si>
    <t>online přednáška</t>
  </si>
  <si>
    <t>poháry KM</t>
  </si>
  <si>
    <t>KM</t>
  </si>
  <si>
    <t>2x500Kč</t>
  </si>
  <si>
    <t>Cvek</t>
  </si>
  <si>
    <t>2x600Kč</t>
  </si>
  <si>
    <t>Štoček</t>
  </si>
  <si>
    <t>2x1000Kč</t>
  </si>
  <si>
    <t>Navara</t>
  </si>
  <si>
    <t>medaile a poháry</t>
  </si>
  <si>
    <t>Pozn.</t>
  </si>
  <si>
    <t>placeno z čeho</t>
  </si>
  <si>
    <t>typ</t>
  </si>
  <si>
    <t>ORADATA s.r.o</t>
  </si>
  <si>
    <t>ceny do turnaje se šachovými motivy, KM</t>
  </si>
  <si>
    <t>ABRUS</t>
  </si>
  <si>
    <t>rozpis částky</t>
  </si>
  <si>
    <t>Petr</t>
  </si>
  <si>
    <t>2x400Kč</t>
  </si>
  <si>
    <t>B</t>
  </si>
  <si>
    <t>4x350Kč</t>
  </si>
  <si>
    <t>C</t>
  </si>
  <si>
    <t>Hagarová</t>
  </si>
  <si>
    <t>4x200Kč</t>
  </si>
  <si>
    <t>Flajšman</t>
  </si>
  <si>
    <t>3x200Kč</t>
  </si>
  <si>
    <t>4x260Kč</t>
  </si>
  <si>
    <t>4x380Kč</t>
  </si>
  <si>
    <t>Brunová</t>
  </si>
  <si>
    <t>Hájek</t>
  </si>
  <si>
    <t>Palková</t>
  </si>
  <si>
    <t>Mgr. Valenz</t>
  </si>
  <si>
    <t>D</t>
  </si>
  <si>
    <t>Kopřiva</t>
  </si>
  <si>
    <t>č. před.</t>
  </si>
  <si>
    <t>č. JS</t>
  </si>
  <si>
    <t>Kaňovský</t>
  </si>
  <si>
    <t>Herejk</t>
  </si>
  <si>
    <t>OP škol, okres PS: 22.1.2020</t>
  </si>
  <si>
    <t>ŠK Garde Kaznějov</t>
  </si>
  <si>
    <t>drobné šachové předměty do turnajů KM</t>
  </si>
  <si>
    <t>ORADATA s.r.o.</t>
  </si>
  <si>
    <t>Jana Šilhavá</t>
  </si>
  <si>
    <t>odměna koordinátora</t>
  </si>
  <si>
    <t>faktura</t>
  </si>
  <si>
    <t>DPP</t>
  </si>
  <si>
    <t>online KP</t>
  </si>
  <si>
    <t>2x300Kč</t>
  </si>
  <si>
    <t>Hurdzan</t>
  </si>
  <si>
    <t>4x500Kč</t>
  </si>
  <si>
    <t>Neuman</t>
  </si>
  <si>
    <t>víkendové soustředění</t>
  </si>
  <si>
    <t>8x260Kč</t>
  </si>
  <si>
    <t>8x350 Kč</t>
  </si>
  <si>
    <t>Truksa</t>
  </si>
  <si>
    <t>2x450Kč</t>
  </si>
  <si>
    <t>Nováček</t>
  </si>
  <si>
    <t>Stárek</t>
  </si>
  <si>
    <t>tábor – Líně</t>
  </si>
  <si>
    <t>Líně</t>
  </si>
  <si>
    <t>náhrada za VS 1</t>
  </si>
  <si>
    <t>tábor – ŠK 64 Plzeň</t>
  </si>
  <si>
    <t>ŠK 64 Plzeň</t>
  </si>
  <si>
    <t>STK</t>
  </si>
  <si>
    <t>SF_B</t>
  </si>
  <si>
    <t>SF_A</t>
  </si>
  <si>
    <t>SF_C</t>
  </si>
  <si>
    <t>2x490Kč</t>
  </si>
  <si>
    <t>SF_F</t>
  </si>
  <si>
    <t>Hrdlička</t>
  </si>
  <si>
    <t>Hausner</t>
  </si>
  <si>
    <t>náhrada za VS 2</t>
  </si>
  <si>
    <t>3x350Kč</t>
  </si>
  <si>
    <t>3x260Kč</t>
  </si>
  <si>
    <t>2x260Kč</t>
  </si>
  <si>
    <t>2x200Kč</t>
  </si>
  <si>
    <t>SF_D</t>
  </si>
  <si>
    <t>SF_E</t>
  </si>
  <si>
    <t>do roku 2020</t>
  </si>
  <si>
    <t>B – D</t>
  </si>
  <si>
    <t>KTCM 4 ostatní náklady</t>
  </si>
  <si>
    <t>KTCM 3 ostatní náklady</t>
  </si>
  <si>
    <t>1 – 5</t>
  </si>
  <si>
    <t>turnaj: KP juniorů 2021</t>
  </si>
  <si>
    <t>turnaj: KP v rapidu 2021</t>
  </si>
  <si>
    <t>turnaj: KP mládeže do 16 let</t>
  </si>
  <si>
    <t>ŠK Sokol Klatovy</t>
  </si>
  <si>
    <t>turnaj: Ampér 1</t>
  </si>
  <si>
    <t>ŠK Tachov</t>
  </si>
  <si>
    <t>turnaj: Ampér 2</t>
  </si>
  <si>
    <t>turnaj: KV1</t>
  </si>
  <si>
    <t>turnaj: KV2</t>
  </si>
  <si>
    <t>TJ Sokol Plzeň Letná</t>
  </si>
  <si>
    <t>turnaj: KP mládeže do 16 let – ELO</t>
  </si>
  <si>
    <t>KM Jana Šilhavá</t>
  </si>
  <si>
    <t>koordinátor KTCM</t>
  </si>
  <si>
    <t>chybná platba</t>
  </si>
  <si>
    <t>jednodenní soustředění – příprava na MČR</t>
  </si>
  <si>
    <t>KTCM 1 – 5, tréninkový plán</t>
  </si>
  <si>
    <t>KTCM 5 ostatní náklady</t>
  </si>
  <si>
    <t>VS, ostatní náklady</t>
  </si>
  <si>
    <t>KTCM náhrada za VS1 ostatní náklady</t>
  </si>
  <si>
    <t>tábory – Letná</t>
  </si>
  <si>
    <t>Stav</t>
  </si>
  <si>
    <t>dotace</t>
  </si>
  <si>
    <t>MV – poháry</t>
  </si>
  <si>
    <t>MV – přednáška Cvek</t>
  </si>
  <si>
    <t>MV – simultánka Neuman</t>
  </si>
  <si>
    <t>MV – simultánka Novák</t>
  </si>
  <si>
    <t>MV – přednášky Soukup</t>
  </si>
  <si>
    <t>MV – přednáška Hagarová</t>
  </si>
  <si>
    <t>MV – přednáška Petr</t>
  </si>
  <si>
    <t>Novák</t>
  </si>
  <si>
    <t>Soukup</t>
  </si>
  <si>
    <t>SF_G</t>
  </si>
  <si>
    <t>dohoda</t>
  </si>
  <si>
    <t>datum zač. akce</t>
  </si>
  <si>
    <t>s daní</t>
  </si>
  <si>
    <t>výdaj</t>
  </si>
  <si>
    <t>Mezinárodní spolupráce</t>
  </si>
  <si>
    <t>S daní</t>
  </si>
  <si>
    <t>Suma</t>
  </si>
  <si>
    <t>smlouva</t>
  </si>
  <si>
    <t>příjem</t>
  </si>
  <si>
    <t>od koho</t>
  </si>
  <si>
    <t>1. část</t>
  </si>
  <si>
    <t>Plzeňský kraj</t>
  </si>
  <si>
    <t>ŠSČR</t>
  </si>
  <si>
    <t>vrácení platby</t>
  </si>
  <si>
    <t>co</t>
  </si>
  <si>
    <t>Koutecký</t>
  </si>
  <si>
    <t>online přednášky</t>
  </si>
  <si>
    <t>jaro</t>
  </si>
  <si>
    <t>Macho</t>
  </si>
  <si>
    <t>Kodýdek</t>
  </si>
  <si>
    <t>Lebiš</t>
  </si>
  <si>
    <t>Křivka</t>
  </si>
  <si>
    <t>v zimě o to méně</t>
  </si>
  <si>
    <t>Pelikán</t>
  </si>
  <si>
    <t>Petřín</t>
  </si>
  <si>
    <t>Tachov</t>
  </si>
  <si>
    <t>Klatovy</t>
  </si>
  <si>
    <t>Online přednášky</t>
  </si>
  <si>
    <t>KŠS KV</t>
  </si>
  <si>
    <t>ŠK 64</t>
  </si>
  <si>
    <t>Hrdina</t>
  </si>
  <si>
    <t>Ježek</t>
  </si>
  <si>
    <t>přeplatek 60 Kč</t>
  </si>
  <si>
    <t>Domažlice</t>
  </si>
  <si>
    <t>KTCM  – JS</t>
  </si>
  <si>
    <t>Ježková</t>
  </si>
  <si>
    <t>zima</t>
  </si>
  <si>
    <t>Sládek</t>
  </si>
  <si>
    <t>Černá</t>
  </si>
  <si>
    <t>Petr Kovář</t>
  </si>
  <si>
    <t>Daniel Mareška</t>
  </si>
  <si>
    <t>König</t>
  </si>
  <si>
    <t>Zelenka</t>
  </si>
  <si>
    <t>Volnočasové aktivity</t>
  </si>
  <si>
    <t>Město Plzeň</t>
  </si>
  <si>
    <t>Mastný</t>
  </si>
  <si>
    <t>Klatovští (7x)</t>
  </si>
  <si>
    <t>Líňští (5x)</t>
  </si>
  <si>
    <t>Křivkové (2x)</t>
  </si>
  <si>
    <t>Ježkové (2x)</t>
  </si>
  <si>
    <t>Kovář</t>
  </si>
  <si>
    <t>Domažličtí (3x)</t>
  </si>
  <si>
    <t>Jelínek</t>
  </si>
  <si>
    <t>Bartoníček</t>
  </si>
  <si>
    <t>(a tím je smazán přeplatek)</t>
  </si>
  <si>
    <t>64ští (7x)</t>
  </si>
  <si>
    <t>rozpis částky / poznámka</t>
  </si>
  <si>
    <t>technické zajištění</t>
  </si>
  <si>
    <t>vrácení chybné platby</t>
  </si>
  <si>
    <t>komu / od koho</t>
  </si>
  <si>
    <t>Příprava na republikové akce – oddíly</t>
  </si>
  <si>
    <t>Sokol Domažlice</t>
  </si>
  <si>
    <t>ŠK Dvorec</t>
  </si>
  <si>
    <t>TJ Plzeň Kosutka z.s.</t>
  </si>
  <si>
    <t>ŠK Líně</t>
  </si>
  <si>
    <t>SK Petřín Plzeň</t>
  </si>
  <si>
    <t>2. část</t>
  </si>
  <si>
    <t>Plán 2021</t>
  </si>
  <si>
    <t>Komentář</t>
  </si>
  <si>
    <t>Schválený rozpočet KM ŠSPK</t>
  </si>
  <si>
    <t>Krajské turnaje mládeže</t>
  </si>
  <si>
    <t>KP žáků v rapidu - AMPÉR (1. turnaj)</t>
  </si>
  <si>
    <t>KP žáků v rapidu - AMPÉR (2. turnaj)</t>
  </si>
  <si>
    <t>KP žáků v rapidu - AMPÉR (3. turnaj)</t>
  </si>
  <si>
    <t>KP žáků v rapidu - AMPÉR (4. turnaj)</t>
  </si>
  <si>
    <t>KP žáků v rapidu - AMPÉR (5. turnaj)</t>
  </si>
  <si>
    <t>KP žáků v rapidu - AMPÉR (6. turnaj) + celkové vyhlášení</t>
  </si>
  <si>
    <t>Klatovská věž pro začínající šachisty (1. turnaj)</t>
  </si>
  <si>
    <t>Klatovská věž pro začínající šachisty (2. turnaj)</t>
  </si>
  <si>
    <t>Klatovská věž pro začínající šachisty (3. turnaj)</t>
  </si>
  <si>
    <t>Klatovská věž pro začínající šachisty (4. turnaj)</t>
  </si>
  <si>
    <t>Klatovská věž pro začínající šachisty (5. turnaj)</t>
  </si>
  <si>
    <t>KP 6-ti členných družstev ml. žáků</t>
  </si>
  <si>
    <t>KP 6-ti členných družstev žáků  s postupem do ČLD</t>
  </si>
  <si>
    <t>KP jednotlivců do 16 let + MŠ</t>
  </si>
  <si>
    <t>OP družstev škol v šachu - Plzeň (PS)</t>
  </si>
  <si>
    <t>OP družstev škol v šachu - Plzeň (PM,PJ,RO)</t>
  </si>
  <si>
    <t>OP družstev škol v šachu - Tachov</t>
  </si>
  <si>
    <t>OP družstev škol v šachu - Domažlice</t>
  </si>
  <si>
    <t>OP družstev škol v šachu - Klatovy</t>
  </si>
  <si>
    <t>KP družstev škol v šachu</t>
  </si>
  <si>
    <t>Medaile - krajské soutěže</t>
  </si>
  <si>
    <r>
      <t xml:space="preserve">Seriál krajských soustředění - Caissa Tour 2021 </t>
    </r>
    <r>
      <rPr>
        <b/>
        <sz val="10"/>
        <rFont val="Arial CE"/>
        <family val="2"/>
        <charset val="238"/>
      </rPr>
      <t>(viz další list)</t>
    </r>
  </si>
  <si>
    <t xml:space="preserve">viz detailně další list. Projekt bude přednostně realizován z příspěvku na KTCM popř. dotace od KÚ. Pouze v případě, že ani jeden tento zdroj nebude k dispozici, bude realizován z rozpočtu ŠSPK , ale v úsporné variantě ve výši max. 15.000 Kč. </t>
  </si>
  <si>
    <t>Odměny trenérům</t>
  </si>
  <si>
    <t>Příspěvek pořadateli</t>
  </si>
  <si>
    <t>Cestovné, stravné, ubytování trenérů</t>
  </si>
  <si>
    <t>Příjem od účastníků</t>
  </si>
  <si>
    <t xml:space="preserve">Školení </t>
  </si>
  <si>
    <t>Akce bude realizována pouze v případě dostatečného počtu zájemců</t>
  </si>
  <si>
    <t xml:space="preserve">školení 3. třídy </t>
  </si>
  <si>
    <t>odměna lektorům</t>
  </si>
  <si>
    <t>Školení celkem 49 hodin (10 hodin samostatná písemná práce); 3členná zkušební komise; odměna lektorům 380 Kč/hod.</t>
  </si>
  <si>
    <t>pronájem místnosti a techniky</t>
  </si>
  <si>
    <t>nájemné (zasedačka SVK PK na Borech) 100 Kč/hod.</t>
  </si>
  <si>
    <t>příjem od účastníků</t>
  </si>
  <si>
    <t>účastnické poplatky 1 000 Kč (800 Kč členové ŠSPK)</t>
  </si>
  <si>
    <t>Ostatní</t>
  </si>
  <si>
    <t>dotace (Krajský úřad, KTCM, apod.)</t>
  </si>
  <si>
    <r>
      <t xml:space="preserve">V rámci vypsaných dotačních programů budou podány žádosti , tak aby je bylo možné použít na </t>
    </r>
    <r>
      <rPr>
        <b/>
        <u/>
        <sz val="11"/>
        <color theme="1"/>
        <rFont val="Calibri"/>
        <family val="2"/>
        <charset val="238"/>
        <scheme val="minor"/>
      </rPr>
      <t xml:space="preserve">krajská tréninková centra a mezinárodní, republikové soutěže mládeže. 
</t>
    </r>
    <r>
      <rPr>
        <sz val="11"/>
        <color theme="1"/>
        <rFont val="Calibri"/>
        <family val="2"/>
        <charset val="238"/>
        <scheme val="minor"/>
      </rPr>
      <t>Žádosti o dotace zpracuje KM ŠSPK</t>
    </r>
  </si>
  <si>
    <t>partiáře, diplomy</t>
  </si>
  <si>
    <t>ostatní</t>
  </si>
  <si>
    <t>vloni</t>
  </si>
  <si>
    <t>E</t>
  </si>
  <si>
    <t>plán  na základě odhadu</t>
  </si>
  <si>
    <t>tréninky</t>
  </si>
  <si>
    <t>příprava</t>
  </si>
  <si>
    <t>pronájmy atp.</t>
  </si>
  <si>
    <t>tábor</t>
  </si>
  <si>
    <t>koordinátor</t>
  </si>
  <si>
    <t>V případě obdržení dalších dotací  mohou být realizovány další projekty a akce, které nejsou součástí běžného rozpočtu</t>
  </si>
  <si>
    <t>(vždy bude záležet na účelu a výši dotace. Rozdělení dotace schvaluje KM ŠSPK)</t>
  </si>
  <si>
    <t>podpora individuálních tréninků mládeže</t>
  </si>
  <si>
    <t>podpora účasti mládeže na republikových akcích (hlavně tréninková příprava)</t>
  </si>
  <si>
    <t>podpora účasti mládeže na MS, ME, MEU (hlavně tréninková příprava)</t>
  </si>
  <si>
    <r>
      <rPr>
        <b/>
        <sz val="9"/>
        <color indexed="10"/>
        <rFont val="Arial CE"/>
        <charset val="238"/>
      </rPr>
      <t xml:space="preserve">1) Jedná se o celkový rozpočet (výdaje mínus příjmy) KM pro rok 2021
</t>
    </r>
    <r>
      <rPr>
        <sz val="9"/>
        <rFont val="Arial CE"/>
        <charset val="238"/>
      </rPr>
      <t xml:space="preserve">
2) V případě, že KM ŠSPK neobdrží dotaci od KÚ Plzeňského kraje, ani nebude podpora KTCM ze strany ŠSČR,  bude realizován úsporný projekt Caissa 2021, do max. výše 15 000,- Kč (méně tréninkových hodin, soustředění až od soboty..) V případě, že bude přidělana dotace na KTCM - bude projekt Caissa realizován na základě projektu KTCM - bude zpracován na základě celkové výše dotace KTCM po skončení MČR</t>
    </r>
  </si>
  <si>
    <t>včetně zápočtu na ELO</t>
  </si>
  <si>
    <t>KM+STK</t>
  </si>
  <si>
    <t>plán KM</t>
  </si>
  <si>
    <t>Realita</t>
  </si>
  <si>
    <t>datum</t>
  </si>
  <si>
    <t>banka</t>
  </si>
  <si>
    <t>chybná platba, následně vrácena</t>
  </si>
  <si>
    <t>poznámka</t>
  </si>
  <si>
    <t>částka</t>
  </si>
  <si>
    <t>celkem</t>
  </si>
  <si>
    <t>stav</t>
  </si>
  <si>
    <t>suma</t>
  </si>
  <si>
    <t>Příprava, platba oddílům</t>
  </si>
  <si>
    <t>přeplatek 30 Kč, bude vráceno</t>
  </si>
  <si>
    <t>vrácení přeplatku</t>
  </si>
  <si>
    <t>36 Kč – doplatek z rozpočtu KM ŠSPK</t>
  </si>
  <si>
    <t>MV – poháry (36 Kč doplatek z KM)</t>
  </si>
  <si>
    <t>3x platba (-4155-3943,1-9468)+ 1x doplatek k dotaci (-36) + 1x dotace (+13000)</t>
  </si>
  <si>
    <t>externí zpracovatel</t>
  </si>
  <si>
    <t>doplatek za poháry</t>
  </si>
  <si>
    <t>poháry MV</t>
  </si>
  <si>
    <t>doplatek za KTCM</t>
  </si>
  <si>
    <t>Plán 2022</t>
  </si>
  <si>
    <t>KP žáků v rapidu (1. turnaj)</t>
  </si>
  <si>
    <t>KP žáků v rapidu (2. turnaj)</t>
  </si>
  <si>
    <t>KP žáků v rapidu (3. turnaj)</t>
  </si>
  <si>
    <t>KP žáků v rapidu (4. turnaj)</t>
  </si>
  <si>
    <t>KP žáků v rapidu (5. turnaj)</t>
  </si>
  <si>
    <t>KP žáků v rapidu (6. turnaj) + celkové vyhlášení</t>
  </si>
  <si>
    <t>Medaile a poháry -  krajské soutěže</t>
  </si>
  <si>
    <t>Diplomy a partiáře - krajské soutěže</t>
  </si>
  <si>
    <t>KTCM 2022</t>
  </si>
  <si>
    <t xml:space="preserve">viz detailně další list. </t>
  </si>
  <si>
    <t>příspěvek za uspořádání</t>
  </si>
  <si>
    <t>trenérská odměna</t>
  </si>
  <si>
    <t>cestovné trenérů</t>
  </si>
  <si>
    <t>ubytování trenérů</t>
  </si>
  <si>
    <t>ostatní náklady</t>
  </si>
  <si>
    <t>vybraný účastnický poplatek</t>
  </si>
  <si>
    <t>Podpora talentů (podle listiny talentů)</t>
  </si>
  <si>
    <t>podpora talentované mládeže</t>
  </si>
  <si>
    <t>formou příspěvku na startovné na turnajích, na šachovou literaturu apod.</t>
  </si>
  <si>
    <t>Podpora juniorů (soustředění apod.)</t>
  </si>
  <si>
    <t>Příjmy</t>
  </si>
  <si>
    <t>Dotace KTCM</t>
  </si>
  <si>
    <r>
      <t xml:space="preserve">V rámci vypsaných dotačních programů budou podány žádosti , tak aby je bylo možné použít na </t>
    </r>
    <r>
      <rPr>
        <b/>
        <u/>
        <sz val="11"/>
        <color theme="1"/>
        <rFont val="Calibri"/>
        <family val="2"/>
        <charset val="238"/>
        <scheme val="minor"/>
      </rPr>
      <t xml:space="preserve">krajská tréninková centra a mezinárodní, republikové soutěže mládeže. 
</t>
    </r>
    <r>
      <rPr>
        <sz val="11"/>
        <color theme="1"/>
        <rFont val="Calibri"/>
        <family val="2"/>
        <charset val="238"/>
        <scheme val="minor"/>
      </rPr>
      <t>Žádosti o dotace zpracuje KM ŠSPK</t>
    </r>
  </si>
  <si>
    <t>Dotace krajské</t>
  </si>
  <si>
    <t>Příjem/Výdej</t>
  </si>
  <si>
    <t>Total</t>
  </si>
  <si>
    <t>Skutečný rozpočet bude upraven dle výše dotace z KTCM (popř. jiných dotací)</t>
  </si>
  <si>
    <t>Jednodenní soustředění č. 1 ( sk. A, sk. B, sk. C)</t>
  </si>
  <si>
    <t>jaro před MČR do 16 let</t>
  </si>
  <si>
    <t>příspěvek za uspořádání (á 1000 Kč/den)</t>
  </si>
  <si>
    <t xml:space="preserve">celkem z rozpočtu KTCM hrazeno 12 hodin (odpřednášeno 12 hodin) </t>
  </si>
  <si>
    <t>trenérská odměna (dle směrnic ŠSČR, 4 hodin za den)</t>
  </si>
  <si>
    <t>předpoklad 1x trenér 2. třídy s titulem, 1x 2.třídy bez titulu, 1x 3.třídy</t>
  </si>
  <si>
    <t>předpoklad 1-2 trenéři ze 3 budou mimo místo konání s průměrnou vzdáleností 50 km , cena 4 Kč/km</t>
  </si>
  <si>
    <t>ubytování + stravné trenérů</t>
  </si>
  <si>
    <t>Jednodenní soustředění č. 2 ( sk. A, sk. B, sk. C)</t>
  </si>
  <si>
    <t>asi jaro</t>
  </si>
  <si>
    <t>Jednodenní soustředění č. 3 ( sk. A, sk. B, sk. C)</t>
  </si>
  <si>
    <t xml:space="preserve">asi podzim </t>
  </si>
  <si>
    <t>Jednodenní soustředění č. 4 ( sk. A, sk. B, sk. C)</t>
  </si>
  <si>
    <t>Jednodenní soustředění č. 5 ( sk. A, sk. B, sk. C)</t>
  </si>
  <si>
    <t>Víkendové soustředění sk. A , sk. B, sk. C</t>
  </si>
  <si>
    <t>od pátku do neděle, 2 dny á 1000 Kč</t>
  </si>
  <si>
    <t>trenérská odměna (dle směrnic ŠSČR, 5 hodin za den)</t>
  </si>
  <si>
    <t xml:space="preserve">předpoklad 1x trenér 2. třídy s titulem, 1x 2.třídy bez titulu, 1x 3.třídy, celkem z rozpočtu KTCM hrazeno 30 hodin (odpřednášeno 36 - 42 hodin) </t>
  </si>
  <si>
    <t>předpoklad : 3 trenéři ze 3 budou s bydlištěm mimo místo konání , cena 4 Kč/km</t>
  </si>
  <si>
    <t>předpoklad : 3 trenéři, nocležné 250 Kč/ den, jídlo 250 Kč/den</t>
  </si>
  <si>
    <t>Týdenní soustředění (letní tábory)</t>
  </si>
  <si>
    <t>příspěvek pořadateli (děti z KTCM a listiny talentů nemají zvýhodnění oproti jiným dětem), akce v réžii pořadatele</t>
  </si>
  <si>
    <t xml:space="preserve">příspěvek za organizaci </t>
  </si>
  <si>
    <t>2 tábory á 3000 Kč</t>
  </si>
  <si>
    <t>Týdenní soustředění (letní příměstské tábory)</t>
  </si>
  <si>
    <t>3 tábory á 1000 Kč</t>
  </si>
  <si>
    <t>Soustředění nejmenší talentované mládeže</t>
  </si>
  <si>
    <t xml:space="preserve">určené pro nejmenší děti, především ročníky 2013-2015 </t>
  </si>
  <si>
    <t>příspěvek za uspořádání (á 500 Kč/den)</t>
  </si>
  <si>
    <t>předpoklad : místní trenér</t>
  </si>
  <si>
    <t>Pravidelné on-line tréninky</t>
  </si>
  <si>
    <t>příspěvky od účastníků</t>
  </si>
  <si>
    <t>Další příjmy spojené s projektem</t>
  </si>
  <si>
    <t>Odměna koordinátora projektu KTCM</t>
  </si>
  <si>
    <t>odměna za vytvoření tréninkového plánu</t>
  </si>
  <si>
    <t>Celkem</t>
  </si>
  <si>
    <t>placeno nadvakrát</t>
  </si>
  <si>
    <t>800+2200</t>
  </si>
  <si>
    <t>Jedná se o plán sestavený bývalou KM ŠSPK pod vedením Jany Šilhavé. Sekce B a C se nekonaly, sekce E (odhad jsem sestavil Martin Kopřiva) se téměř výhradně hradila z dotace KTCM. Ze sekce D se nepořizovaly partiáře ani dimplomy, dále jsme obdrželi dotace, které příslušné akce plně zadotovaly. Rovněž jsme obdrželi dotaci na poháry a medaile. Ze sekce A se konaly zeleně zbarvené akce. Červeně zbarvené se nekonalo.</t>
  </si>
  <si>
    <t>placeno v součtu 6 036 Kč</t>
  </si>
  <si>
    <t>vzniklo při zaokrouhlování na destíky Kč při platbách oddílům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</si>
</sst>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\ &quot;Kč&quot;"/>
  </numFmts>
  <fonts count="25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 CE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9"/>
      <name val="Arial CE"/>
      <charset val="238"/>
    </font>
    <font>
      <b/>
      <sz val="9"/>
      <color indexed="10"/>
      <name val="Arial CE"/>
      <charset val="238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0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9"/>
      <name val="Arial CE"/>
      <family val="2"/>
      <charset val="238"/>
    </font>
    <font>
      <b/>
      <i/>
      <sz val="10"/>
      <color theme="1"/>
      <name val="Calibri"/>
      <family val="2"/>
      <charset val="238"/>
      <scheme val="minor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3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171">
    <xf numFmtId="0" fontId="0" fillId="0" borderId="0" xfId="0"/>
    <xf numFmtId="0" fontId="0" fillId="0" borderId="0" xfId="0" applyFont="1" applyFill="1"/>
    <xf numFmtId="14" fontId="1" fillId="0" borderId="0" xfId="0" applyNumberFormat="1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left" indent="1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14" fontId="0" fillId="0" borderId="0" xfId="0" applyNumberFormat="1" applyFont="1" applyFill="1" applyAlignment="1">
      <alignment horizontal="left" vertical="center"/>
    </xf>
    <xf numFmtId="164" fontId="0" fillId="0" borderId="0" xfId="0" applyNumberFormat="1" applyFont="1" applyFill="1" applyAlignment="1">
      <alignment horizontal="left" vertical="center"/>
    </xf>
    <xf numFmtId="164" fontId="1" fillId="0" borderId="0" xfId="0" applyNumberFormat="1" applyFont="1" applyFill="1" applyAlignment="1">
      <alignment horizontal="left" vertical="center" wrapText="1"/>
    </xf>
    <xf numFmtId="164" fontId="1" fillId="0" borderId="0" xfId="0" applyNumberFormat="1" applyFont="1" applyFill="1" applyAlignment="1">
      <alignment horizontal="left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Alignment="1"/>
    <xf numFmtId="164" fontId="0" fillId="0" borderId="0" xfId="0" applyNumberFormat="1"/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3" fillId="3" borderId="0" xfId="0" applyFont="1" applyFill="1" applyAlignment="1">
      <alignment horizontal="left" vertical="center"/>
    </xf>
    <xf numFmtId="164" fontId="4" fillId="0" borderId="0" xfId="0" applyNumberFormat="1" applyFont="1" applyFill="1"/>
    <xf numFmtId="0" fontId="3" fillId="2" borderId="0" xfId="0" applyFont="1" applyFill="1" applyAlignment="1">
      <alignment horizontal="center" vertical="center"/>
    </xf>
    <xf numFmtId="14" fontId="5" fillId="4" borderId="0" xfId="0" applyNumberFormat="1" applyFont="1" applyFill="1" applyAlignment="1">
      <alignment horizontal="left" vertical="center"/>
    </xf>
    <xf numFmtId="0" fontId="3" fillId="4" borderId="0" xfId="0" applyFont="1" applyFill="1" applyAlignment="1">
      <alignment horizontal="left" vertical="center" wrapText="1"/>
    </xf>
    <xf numFmtId="164" fontId="5" fillId="4" borderId="0" xfId="0" applyNumberFormat="1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center" vertical="center"/>
    </xf>
    <xf numFmtId="14" fontId="3" fillId="4" borderId="0" xfId="0" applyNumberFormat="1" applyFont="1" applyFill="1" applyAlignment="1">
      <alignment horizontal="left" vertical="center"/>
    </xf>
    <xf numFmtId="164" fontId="3" fillId="4" borderId="0" xfId="0" applyNumberFormat="1" applyFont="1" applyFill="1" applyAlignment="1">
      <alignment horizontal="left" vertical="center"/>
    </xf>
    <xf numFmtId="0" fontId="3" fillId="4" borderId="0" xfId="0" applyFont="1" applyFill="1"/>
    <xf numFmtId="164" fontId="3" fillId="5" borderId="0" xfId="0" applyNumberFormat="1" applyFont="1" applyFill="1" applyAlignment="1">
      <alignment horizontal="left" vertical="center"/>
    </xf>
    <xf numFmtId="0" fontId="3" fillId="6" borderId="0" xfId="0" applyFont="1" applyFill="1" applyAlignment="1">
      <alignment horizontal="left" vertical="center"/>
    </xf>
    <xf numFmtId="0" fontId="3" fillId="6" borderId="0" xfId="0" applyFont="1" applyFill="1" applyAlignment="1">
      <alignment horizontal="center" vertical="center"/>
    </xf>
    <xf numFmtId="14" fontId="3" fillId="3" borderId="0" xfId="0" applyNumberFormat="1" applyFont="1" applyFill="1" applyAlignment="1">
      <alignment horizontal="left" vertical="center"/>
    </xf>
    <xf numFmtId="164" fontId="3" fillId="3" borderId="0" xfId="0" applyNumberFormat="1" applyFont="1" applyFill="1" applyAlignment="1">
      <alignment horizontal="left" vertical="center"/>
    </xf>
    <xf numFmtId="0" fontId="3" fillId="3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/>
    </xf>
    <xf numFmtId="14" fontId="3" fillId="3" borderId="0" xfId="0" applyNumberFormat="1" applyFont="1" applyFill="1"/>
    <xf numFmtId="0" fontId="3" fillId="3" borderId="0" xfId="0" applyFont="1" applyFill="1" applyAlignment="1">
      <alignment horizontal="left" vertical="center" wrapText="1"/>
    </xf>
    <xf numFmtId="14" fontId="0" fillId="0" borderId="0" xfId="0" applyNumberFormat="1"/>
    <xf numFmtId="14" fontId="0" fillId="3" borderId="0" xfId="0" applyNumberFormat="1" applyFill="1"/>
    <xf numFmtId="0" fontId="0" fillId="3" borderId="0" xfId="0" applyFill="1"/>
    <xf numFmtId="164" fontId="0" fillId="3" borderId="0" xfId="0" applyNumberFormat="1" applyFill="1"/>
    <xf numFmtId="0" fontId="5" fillId="3" borderId="0" xfId="0" applyFont="1" applyFill="1" applyAlignment="1">
      <alignment horizontal="left" vertical="center"/>
    </xf>
    <xf numFmtId="164" fontId="0" fillId="6" borderId="0" xfId="0" applyNumberFormat="1" applyFill="1"/>
    <xf numFmtId="0" fontId="0" fillId="6" borderId="0" xfId="0" applyFill="1"/>
    <xf numFmtId="164" fontId="5" fillId="5" borderId="0" xfId="0" applyNumberFormat="1" applyFont="1" applyFill="1" applyAlignment="1">
      <alignment horizontal="left" vertical="center" wrapText="1"/>
    </xf>
    <xf numFmtId="164" fontId="0" fillId="5" borderId="0" xfId="0" applyNumberFormat="1" applyFill="1"/>
    <xf numFmtId="164" fontId="3" fillId="4" borderId="0" xfId="0" applyNumberFormat="1" applyFont="1" applyFill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4" fillId="5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14" fontId="0" fillId="4" borderId="0" xfId="0" applyNumberFormat="1" applyFill="1"/>
    <xf numFmtId="0" fontId="0" fillId="4" borderId="0" xfId="0" applyFill="1"/>
    <xf numFmtId="14" fontId="0" fillId="6" borderId="0" xfId="0" applyNumberFormat="1" applyFill="1"/>
    <xf numFmtId="0" fontId="0" fillId="2" borderId="0" xfId="0" applyFont="1" applyFill="1" applyAlignment="1">
      <alignment horizontal="center"/>
    </xf>
    <xf numFmtId="0" fontId="0" fillId="2" borderId="0" xfId="0" applyFont="1" applyFill="1" applyAlignment="1">
      <alignment horizontal="left"/>
    </xf>
    <xf numFmtId="164" fontId="2" fillId="0" borderId="0" xfId="0" applyNumberFormat="1" applyFont="1"/>
    <xf numFmtId="0" fontId="3" fillId="0" borderId="0" xfId="0" applyFont="1" applyFill="1" applyAlignment="1">
      <alignment horizontal="left" vertical="center"/>
    </xf>
    <xf numFmtId="164" fontId="3" fillId="0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3" fillId="3" borderId="0" xfId="0" applyFont="1" applyFill="1"/>
    <xf numFmtId="164" fontId="3" fillId="3" borderId="0" xfId="0" applyNumberFormat="1" applyFont="1" applyFill="1"/>
    <xf numFmtId="14" fontId="3" fillId="3" borderId="0" xfId="0" applyNumberFormat="1" applyFont="1" applyFill="1" applyAlignment="1">
      <alignment horizontal="left"/>
    </xf>
    <xf numFmtId="14" fontId="3" fillId="4" borderId="0" xfId="0" applyNumberFormat="1" applyFont="1" applyFill="1" applyAlignment="1">
      <alignment horizontal="left"/>
    </xf>
    <xf numFmtId="14" fontId="3" fillId="0" borderId="0" xfId="0" applyNumberFormat="1" applyFont="1" applyFill="1"/>
    <xf numFmtId="0" fontId="3" fillId="5" borderId="0" xfId="0" applyFont="1" applyFill="1" applyAlignment="1">
      <alignment horizontal="center"/>
    </xf>
    <xf numFmtId="164" fontId="3" fillId="5" borderId="0" xfId="0" applyNumberFormat="1" applyFont="1" applyFill="1"/>
    <xf numFmtId="0" fontId="6" fillId="0" borderId="0" xfId="1" applyAlignment="1">
      <alignment vertical="center"/>
    </xf>
    <xf numFmtId="0" fontId="7" fillId="8" borderId="2" xfId="0" applyFont="1" applyFill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11" fillId="9" borderId="0" xfId="1" applyFont="1" applyFill="1" applyAlignment="1">
      <alignment vertical="center"/>
    </xf>
    <xf numFmtId="0" fontId="12" fillId="0" borderId="0" xfId="0" applyFont="1" applyBorder="1" applyAlignment="1">
      <alignment horizontal="left" vertical="center"/>
    </xf>
    <xf numFmtId="3" fontId="13" fillId="0" borderId="0" xfId="1" applyNumberFormat="1" applyFont="1" applyAlignment="1">
      <alignment vertical="center"/>
    </xf>
    <xf numFmtId="0" fontId="6" fillId="0" borderId="0" xfId="1" applyFont="1" applyAlignment="1">
      <alignment vertical="center" wrapText="1"/>
    </xf>
    <xf numFmtId="0" fontId="0" fillId="0" borderId="0" xfId="0" applyAlignment="1">
      <alignment vertical="center"/>
    </xf>
    <xf numFmtId="0" fontId="6" fillId="0" borderId="3" xfId="1" applyFont="1" applyBorder="1" applyAlignment="1">
      <alignment vertical="center"/>
    </xf>
    <xf numFmtId="0" fontId="6" fillId="0" borderId="0" xfId="1" applyFont="1" applyAlignment="1">
      <alignment horizontal="center" vertical="center"/>
    </xf>
    <xf numFmtId="3" fontId="6" fillId="0" borderId="0" xfId="1" applyNumberFormat="1" applyFont="1" applyAlignment="1">
      <alignment vertical="center"/>
    </xf>
    <xf numFmtId="0" fontId="6" fillId="0" borderId="0" xfId="1" applyFont="1" applyBorder="1" applyAlignment="1">
      <alignment vertical="center"/>
    </xf>
    <xf numFmtId="3" fontId="12" fillId="0" borderId="0" xfId="0" applyNumberFormat="1" applyFont="1" applyBorder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0" fontId="16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1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8" fillId="0" borderId="0" xfId="1" applyFont="1" applyAlignment="1">
      <alignment vertical="center"/>
    </xf>
    <xf numFmtId="0" fontId="19" fillId="0" borderId="2" xfId="0" applyFont="1" applyFill="1" applyBorder="1" applyAlignment="1">
      <alignment vertical="center" wrapText="1"/>
    </xf>
    <xf numFmtId="0" fontId="12" fillId="6" borderId="0" xfId="0" applyFont="1" applyFill="1" applyBorder="1" applyAlignment="1">
      <alignment horizontal="left" vertical="center"/>
    </xf>
    <xf numFmtId="3" fontId="13" fillId="6" borderId="0" xfId="1" applyNumberFormat="1" applyFont="1" applyFill="1" applyAlignment="1">
      <alignment vertical="center"/>
    </xf>
    <xf numFmtId="0" fontId="12" fillId="4" borderId="0" xfId="0" applyFont="1" applyFill="1" applyBorder="1" applyAlignment="1">
      <alignment horizontal="left" vertical="center"/>
    </xf>
    <xf numFmtId="3" fontId="13" fillId="4" borderId="0" xfId="1" applyNumberFormat="1" applyFont="1" applyFill="1" applyAlignment="1">
      <alignment vertical="center"/>
    </xf>
    <xf numFmtId="0" fontId="6" fillId="4" borderId="0" xfId="1" applyFont="1" applyFill="1" applyAlignment="1">
      <alignment vertical="center"/>
    </xf>
    <xf numFmtId="3" fontId="13" fillId="0" borderId="0" xfId="1" applyNumberFormat="1" applyFont="1" applyFill="1" applyAlignment="1">
      <alignment vertical="center"/>
    </xf>
    <xf numFmtId="0" fontId="6" fillId="6" borderId="0" xfId="1" applyFont="1" applyFill="1" applyAlignment="1">
      <alignment vertical="center"/>
    </xf>
    <xf numFmtId="164" fontId="2" fillId="9" borderId="0" xfId="1" applyNumberFormat="1" applyFont="1" applyFill="1" applyAlignment="1">
      <alignment vertical="center"/>
    </xf>
    <xf numFmtId="164" fontId="6" fillId="2" borderId="0" xfId="1" applyNumberFormat="1" applyFont="1" applyFill="1" applyAlignment="1">
      <alignment vertical="center"/>
    </xf>
    <xf numFmtId="4" fontId="13" fillId="6" borderId="0" xfId="1" applyNumberFormat="1" applyFont="1" applyFill="1" applyAlignment="1">
      <alignment vertical="center"/>
    </xf>
    <xf numFmtId="0" fontId="0" fillId="6" borderId="0" xfId="1" applyFont="1" applyFill="1" applyAlignment="1">
      <alignment vertical="center"/>
    </xf>
    <xf numFmtId="164" fontId="2" fillId="2" borderId="0" xfId="1" applyNumberFormat="1" applyFont="1" applyFill="1" applyAlignment="1">
      <alignment vertical="center"/>
    </xf>
    <xf numFmtId="0" fontId="12" fillId="4" borderId="3" xfId="0" applyFont="1" applyFill="1" applyBorder="1" applyAlignment="1">
      <alignment horizontal="left" vertical="center"/>
    </xf>
    <xf numFmtId="0" fontId="12" fillId="4" borderId="3" xfId="0" applyFont="1" applyFill="1" applyBorder="1" applyAlignment="1">
      <alignment horizontal="right" vertical="center"/>
    </xf>
    <xf numFmtId="0" fontId="8" fillId="0" borderId="2" xfId="1" applyFont="1" applyFill="1" applyBorder="1" applyAlignment="1">
      <alignment vertical="center"/>
    </xf>
    <xf numFmtId="164" fontId="8" fillId="7" borderId="2" xfId="1" applyNumberFormat="1" applyFont="1" applyFill="1" applyBorder="1" applyAlignment="1">
      <alignment horizontal="center" vertical="center"/>
    </xf>
    <xf numFmtId="3" fontId="9" fillId="0" borderId="2" xfId="0" applyNumberFormat="1" applyFont="1" applyFill="1" applyBorder="1" applyAlignment="1">
      <alignment vertical="center" wrapText="1"/>
    </xf>
    <xf numFmtId="0" fontId="0" fillId="2" borderId="0" xfId="0" applyNumberFormat="1" applyFont="1" applyFill="1" applyAlignment="1">
      <alignment horizontal="center"/>
    </xf>
    <xf numFmtId="0" fontId="0" fillId="5" borderId="0" xfId="0" applyFont="1" applyFill="1" applyAlignment="1">
      <alignment horizontal="center"/>
    </xf>
    <xf numFmtId="164" fontId="5" fillId="5" borderId="0" xfId="0" applyNumberFormat="1" applyFont="1" applyFill="1" applyAlignment="1">
      <alignment horizontal="left" vertical="center"/>
    </xf>
    <xf numFmtId="14" fontId="0" fillId="4" borderId="0" xfId="0" applyNumberFormat="1" applyFill="1" applyAlignment="1">
      <alignment horizontal="left"/>
    </xf>
    <xf numFmtId="14" fontId="0" fillId="6" borderId="0" xfId="0" applyNumberFormat="1" applyFill="1" applyAlignment="1">
      <alignment horizontal="left"/>
    </xf>
    <xf numFmtId="0" fontId="3" fillId="2" borderId="0" xfId="0" applyFont="1" applyFill="1"/>
    <xf numFmtId="0" fontId="0" fillId="0" borderId="0" xfId="1" applyFont="1" applyAlignment="1">
      <alignment vertical="center"/>
    </xf>
    <xf numFmtId="0" fontId="3" fillId="0" borderId="0" xfId="0" applyFont="1"/>
    <xf numFmtId="164" fontId="3" fillId="0" borderId="0" xfId="0" applyNumberFormat="1" applyFont="1"/>
    <xf numFmtId="14" fontId="3" fillId="0" borderId="0" xfId="0" applyNumberFormat="1" applyFont="1"/>
    <xf numFmtId="14" fontId="3" fillId="4" borderId="0" xfId="0" applyNumberFormat="1" applyFont="1" applyFill="1"/>
    <xf numFmtId="164" fontId="0" fillId="4" borderId="0" xfId="0" applyNumberFormat="1" applyFill="1"/>
    <xf numFmtId="0" fontId="6" fillId="0" borderId="0" xfId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0" fontId="8" fillId="0" borderId="0" xfId="1" applyFont="1" applyFill="1" applyAlignment="1">
      <alignment vertical="center"/>
    </xf>
    <xf numFmtId="3" fontId="8" fillId="0" borderId="0" xfId="1" applyNumberFormat="1" applyFont="1" applyFill="1" applyAlignment="1">
      <alignment vertical="center"/>
    </xf>
    <xf numFmtId="3" fontId="9" fillId="0" borderId="4" xfId="0" applyNumberFormat="1" applyFont="1" applyFill="1" applyBorder="1" applyAlignment="1">
      <alignment vertical="center" wrapText="1"/>
    </xf>
    <xf numFmtId="0" fontId="11" fillId="9" borderId="0" xfId="1" applyFont="1" applyFill="1" applyAlignment="1">
      <alignment horizontal="center" vertical="center"/>
    </xf>
    <xf numFmtId="3" fontId="2" fillId="9" borderId="0" xfId="1" applyNumberFormat="1" applyFont="1" applyFill="1" applyAlignment="1">
      <alignment vertical="center"/>
    </xf>
    <xf numFmtId="0" fontId="12" fillId="0" borderId="0" xfId="0" applyFont="1" applyFill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21" fillId="0" borderId="0" xfId="0" applyFont="1" applyAlignment="1">
      <alignment horizontal="right" vertical="center"/>
    </xf>
    <xf numFmtId="165" fontId="14" fillId="0" borderId="5" xfId="0" applyNumberFormat="1" applyFont="1" applyFill="1" applyBorder="1" applyAlignment="1">
      <alignment vertical="center"/>
    </xf>
    <xf numFmtId="0" fontId="7" fillId="0" borderId="6" xfId="0" applyFont="1" applyBorder="1" applyAlignment="1">
      <alignment vertical="center"/>
    </xf>
    <xf numFmtId="165" fontId="14" fillId="0" borderId="7" xfId="0" applyNumberFormat="1" applyFont="1" applyFill="1" applyBorder="1" applyAlignment="1">
      <alignment vertical="center"/>
    </xf>
    <xf numFmtId="0" fontId="22" fillId="0" borderId="8" xfId="0" applyFont="1" applyBorder="1" applyAlignment="1">
      <alignment horizontal="right" vertical="center"/>
    </xf>
    <xf numFmtId="165" fontId="0" fillId="0" borderId="9" xfId="0" applyNumberFormat="1" applyFill="1" applyBorder="1" applyAlignment="1">
      <alignment vertical="center"/>
    </xf>
    <xf numFmtId="0" fontId="22" fillId="0" borderId="10" xfId="0" applyFont="1" applyBorder="1" applyAlignment="1">
      <alignment horizontal="right" vertical="center"/>
    </xf>
    <xf numFmtId="165" fontId="0" fillId="0" borderId="11" xfId="0" applyNumberFormat="1" applyFill="1" applyBorder="1" applyAlignment="1">
      <alignment vertical="center"/>
    </xf>
    <xf numFmtId="165" fontId="14" fillId="0" borderId="9" xfId="0" applyNumberFormat="1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23" fillId="0" borderId="0" xfId="0" applyFont="1" applyAlignment="1">
      <alignment vertical="center"/>
    </xf>
    <xf numFmtId="165" fontId="0" fillId="0" borderId="0" xfId="0" applyNumberFormat="1" applyAlignment="1">
      <alignment vertical="center"/>
    </xf>
    <xf numFmtId="0" fontId="22" fillId="0" borderId="12" xfId="0" applyFont="1" applyBorder="1" applyAlignment="1">
      <alignment horizontal="right" vertical="center"/>
    </xf>
    <xf numFmtId="0" fontId="7" fillId="0" borderId="13" xfId="0" applyFont="1" applyBorder="1" applyAlignment="1">
      <alignment vertical="center"/>
    </xf>
    <xf numFmtId="165" fontId="24" fillId="0" borderId="14" xfId="0" applyNumberFormat="1" applyFont="1" applyFill="1" applyBorder="1" applyAlignment="1">
      <alignment vertical="center"/>
    </xf>
    <xf numFmtId="165" fontId="0" fillId="0" borderId="15" xfId="0" applyNumberFormat="1" applyFill="1" applyBorder="1" applyAlignment="1">
      <alignment vertical="center"/>
    </xf>
    <xf numFmtId="0" fontId="7" fillId="0" borderId="8" xfId="0" applyFont="1" applyFill="1" applyBorder="1" applyAlignment="1">
      <alignment vertical="center"/>
    </xf>
    <xf numFmtId="0" fontId="22" fillId="0" borderId="8" xfId="0" applyFont="1" applyFill="1" applyBorder="1" applyAlignment="1">
      <alignment horizontal="right" vertical="center"/>
    </xf>
    <xf numFmtId="0" fontId="22" fillId="0" borderId="16" xfId="0" applyFont="1" applyBorder="1" applyAlignment="1">
      <alignment horizontal="right" vertical="center"/>
    </xf>
    <xf numFmtId="165" fontId="0" fillId="0" borderId="17" xfId="0" applyNumberFormat="1" applyFill="1" applyBorder="1" applyAlignment="1">
      <alignment vertical="center"/>
    </xf>
    <xf numFmtId="0" fontId="7" fillId="0" borderId="6" xfId="0" applyFont="1" applyBorder="1" applyAlignment="1">
      <alignment horizontal="center" vertical="center"/>
    </xf>
    <xf numFmtId="165" fontId="7" fillId="0" borderId="7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14" fontId="0" fillId="0" borderId="0" xfId="0" applyNumberFormat="1" applyFont="1"/>
    <xf numFmtId="0" fontId="0" fillId="0" borderId="0" xfId="0" applyFont="1"/>
    <xf numFmtId="164" fontId="0" fillId="0" borderId="0" xfId="0" applyNumberFormat="1" applyFont="1"/>
    <xf numFmtId="14" fontId="0" fillId="3" borderId="0" xfId="0" applyNumberFormat="1" applyFill="1" applyAlignment="1">
      <alignment horizontal="left"/>
    </xf>
    <xf numFmtId="0" fontId="0" fillId="0" borderId="0" xfId="0" applyFont="1" applyFill="1" applyAlignment="1">
      <alignment horizontal="left"/>
    </xf>
    <xf numFmtId="14" fontId="0" fillId="0" borderId="0" xfId="0" applyNumberFormat="1" applyFont="1" applyFill="1"/>
    <xf numFmtId="14" fontId="0" fillId="0" borderId="0" xfId="0" applyNumberFormat="1" applyFont="1" applyFill="1" applyAlignment="1">
      <alignment horizontal="left"/>
    </xf>
    <xf numFmtId="164" fontId="0" fillId="0" borderId="0" xfId="0" applyNumberFormat="1" applyFont="1" applyFill="1"/>
    <xf numFmtId="164" fontId="0" fillId="0" borderId="0" xfId="0" applyNumberFormat="1" applyFont="1" applyFill="1" applyAlignment="1">
      <alignment horizontal="left"/>
    </xf>
    <xf numFmtId="14" fontId="3" fillId="0" borderId="0" xfId="0" applyNumberFormat="1" applyFont="1" applyFill="1" applyAlignment="1">
      <alignment horizontal="left" vertical="center"/>
    </xf>
    <xf numFmtId="14" fontId="3" fillId="0" borderId="0" xfId="0" applyNumberFormat="1" applyFont="1" applyFill="1" applyAlignment="1">
      <alignment horizontal="left"/>
    </xf>
    <xf numFmtId="164" fontId="3" fillId="0" borderId="0" xfId="0" applyNumberFormat="1" applyFont="1" applyFill="1"/>
    <xf numFmtId="164" fontId="3" fillId="0" borderId="0" xfId="0" applyNumberFormat="1" applyFont="1" applyFill="1" applyAlignment="1">
      <alignment horizontal="left"/>
    </xf>
    <xf numFmtId="3" fontId="20" fillId="0" borderId="0" xfId="1" applyNumberFormat="1" applyFont="1" applyFill="1" applyAlignment="1">
      <alignment vertical="center"/>
    </xf>
  </cellXfs>
  <cellStyles count="2">
    <cellStyle name="Normální" xfId="0" builtinId="0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pane ySplit="1" topLeftCell="A2" activePane="bottomLeft" state="frozen"/>
      <selection pane="bottomLeft"/>
    </sheetView>
  </sheetViews>
  <sheetFormatPr defaultRowHeight="14.4" x14ac:dyDescent="0.3"/>
  <cols>
    <col min="1" max="1" width="9.88671875" style="13" bestFit="1" customWidth="1"/>
    <col min="2" max="2" width="13.21875" style="13" bestFit="1" customWidth="1"/>
    <col min="3" max="3" width="14" style="13" bestFit="1" customWidth="1"/>
    <col min="4" max="4" width="34.6640625" style="13" bestFit="1" customWidth="1"/>
    <col min="5" max="6" width="10.109375" style="13" bestFit="1" customWidth="1"/>
    <col min="7" max="7" width="15.44140625" style="13" bestFit="1" customWidth="1"/>
    <col min="8" max="8" width="6.88671875" style="13" bestFit="1" customWidth="1"/>
    <col min="9" max="9" width="5.21875" style="13" bestFit="1" customWidth="1"/>
    <col min="10" max="16384" width="8.88671875" style="13"/>
  </cols>
  <sheetData>
    <row r="1" spans="1:9" x14ac:dyDescent="0.3">
      <c r="A1" s="35" t="s">
        <v>0</v>
      </c>
      <c r="B1" s="60" t="s">
        <v>21</v>
      </c>
      <c r="C1" s="60" t="s">
        <v>258</v>
      </c>
      <c r="D1" s="35" t="s">
        <v>22</v>
      </c>
      <c r="E1" s="35" t="s">
        <v>259</v>
      </c>
      <c r="F1" s="35" t="s">
        <v>260</v>
      </c>
      <c r="G1" s="35" t="s">
        <v>8</v>
      </c>
      <c r="H1" s="19" t="s">
        <v>22</v>
      </c>
      <c r="I1" s="19" t="s">
        <v>261</v>
      </c>
    </row>
    <row r="2" spans="1:9" x14ac:dyDescent="0.3">
      <c r="A2" s="2">
        <v>44225</v>
      </c>
      <c r="B2" s="7" t="s">
        <v>1</v>
      </c>
      <c r="C2" s="7" t="s">
        <v>104</v>
      </c>
      <c r="D2" s="7" t="s">
        <v>53</v>
      </c>
      <c r="E2" s="11">
        <v>3911</v>
      </c>
      <c r="F2" s="11">
        <v>3911</v>
      </c>
      <c r="G2" s="3" t="s">
        <v>52</v>
      </c>
      <c r="H2" s="7" t="s">
        <v>55</v>
      </c>
      <c r="I2" s="6" t="s">
        <v>128</v>
      </c>
    </row>
    <row r="3" spans="1:9" x14ac:dyDescent="0.3">
      <c r="A3" s="2">
        <v>44244</v>
      </c>
      <c r="B3" s="7" t="s">
        <v>12</v>
      </c>
      <c r="C3" s="7" t="s">
        <v>104</v>
      </c>
      <c r="D3" s="7" t="s">
        <v>50</v>
      </c>
      <c r="E3" s="11">
        <v>1193.0999999999999</v>
      </c>
      <c r="F3" s="11">
        <v>1193.0999999999999</v>
      </c>
      <c r="G3" s="7" t="s">
        <v>51</v>
      </c>
      <c r="H3" s="7" t="s">
        <v>54</v>
      </c>
      <c r="I3" s="6" t="s">
        <v>128</v>
      </c>
    </row>
    <row r="4" spans="1:9" x14ac:dyDescent="0.3">
      <c r="A4" s="2">
        <v>44247</v>
      </c>
      <c r="B4" s="7" t="s">
        <v>12</v>
      </c>
      <c r="C4" s="7" t="s">
        <v>88</v>
      </c>
      <c r="D4" s="7" t="s">
        <v>48</v>
      </c>
      <c r="E4" s="11">
        <v>600</v>
      </c>
      <c r="F4" s="11">
        <v>600</v>
      </c>
      <c r="G4" s="3" t="s">
        <v>49</v>
      </c>
      <c r="H4" s="7" t="s">
        <v>54</v>
      </c>
      <c r="I4" s="6" t="s">
        <v>128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workbookViewId="0">
      <selection activeCell="C1" sqref="C1"/>
    </sheetView>
  </sheetViews>
  <sheetFormatPr defaultRowHeight="14.4" x14ac:dyDescent="0.3"/>
  <cols>
    <col min="1" max="1" width="8.88671875" style="131"/>
    <col min="2" max="2" width="55" style="76" customWidth="1"/>
    <col min="3" max="3" width="22" style="156" customWidth="1"/>
    <col min="4" max="4" width="95.33203125" style="76" customWidth="1"/>
    <col min="5" max="257" width="8.88671875" style="76"/>
    <col min="258" max="258" width="55" style="76" customWidth="1"/>
    <col min="259" max="259" width="22" style="76" customWidth="1"/>
    <col min="260" max="513" width="8.88671875" style="76"/>
    <col min="514" max="514" width="55" style="76" customWidth="1"/>
    <col min="515" max="515" width="22" style="76" customWidth="1"/>
    <col min="516" max="769" width="8.88671875" style="76"/>
    <col min="770" max="770" width="55" style="76" customWidth="1"/>
    <col min="771" max="771" width="22" style="76" customWidth="1"/>
    <col min="772" max="1025" width="8.88671875" style="76"/>
    <col min="1026" max="1026" width="55" style="76" customWidth="1"/>
    <col min="1027" max="1027" width="22" style="76" customWidth="1"/>
    <col min="1028" max="1281" width="8.88671875" style="76"/>
    <col min="1282" max="1282" width="55" style="76" customWidth="1"/>
    <col min="1283" max="1283" width="22" style="76" customWidth="1"/>
    <col min="1284" max="1537" width="8.88671875" style="76"/>
    <col min="1538" max="1538" width="55" style="76" customWidth="1"/>
    <col min="1539" max="1539" width="22" style="76" customWidth="1"/>
    <col min="1540" max="1793" width="8.88671875" style="76"/>
    <col min="1794" max="1794" width="55" style="76" customWidth="1"/>
    <col min="1795" max="1795" width="22" style="76" customWidth="1"/>
    <col min="1796" max="2049" width="8.88671875" style="76"/>
    <col min="2050" max="2050" width="55" style="76" customWidth="1"/>
    <col min="2051" max="2051" width="22" style="76" customWidth="1"/>
    <col min="2052" max="2305" width="8.88671875" style="76"/>
    <col min="2306" max="2306" width="55" style="76" customWidth="1"/>
    <col min="2307" max="2307" width="22" style="76" customWidth="1"/>
    <col min="2308" max="2561" width="8.88671875" style="76"/>
    <col min="2562" max="2562" width="55" style="76" customWidth="1"/>
    <col min="2563" max="2563" width="22" style="76" customWidth="1"/>
    <col min="2564" max="2817" width="8.88671875" style="76"/>
    <col min="2818" max="2818" width="55" style="76" customWidth="1"/>
    <col min="2819" max="2819" width="22" style="76" customWidth="1"/>
    <col min="2820" max="3073" width="8.88671875" style="76"/>
    <col min="3074" max="3074" width="55" style="76" customWidth="1"/>
    <col min="3075" max="3075" width="22" style="76" customWidth="1"/>
    <col min="3076" max="3329" width="8.88671875" style="76"/>
    <col min="3330" max="3330" width="55" style="76" customWidth="1"/>
    <col min="3331" max="3331" width="22" style="76" customWidth="1"/>
    <col min="3332" max="3585" width="8.88671875" style="76"/>
    <col min="3586" max="3586" width="55" style="76" customWidth="1"/>
    <col min="3587" max="3587" width="22" style="76" customWidth="1"/>
    <col min="3588" max="3841" width="8.88671875" style="76"/>
    <col min="3842" max="3842" width="55" style="76" customWidth="1"/>
    <col min="3843" max="3843" width="22" style="76" customWidth="1"/>
    <col min="3844" max="4097" width="8.88671875" style="76"/>
    <col min="4098" max="4098" width="55" style="76" customWidth="1"/>
    <col min="4099" max="4099" width="22" style="76" customWidth="1"/>
    <col min="4100" max="4353" width="8.88671875" style="76"/>
    <col min="4354" max="4354" width="55" style="76" customWidth="1"/>
    <col min="4355" max="4355" width="22" style="76" customWidth="1"/>
    <col min="4356" max="4609" width="8.88671875" style="76"/>
    <col min="4610" max="4610" width="55" style="76" customWidth="1"/>
    <col min="4611" max="4611" width="22" style="76" customWidth="1"/>
    <col min="4612" max="4865" width="8.88671875" style="76"/>
    <col min="4866" max="4866" width="55" style="76" customWidth="1"/>
    <col min="4867" max="4867" width="22" style="76" customWidth="1"/>
    <col min="4868" max="5121" width="8.88671875" style="76"/>
    <col min="5122" max="5122" width="55" style="76" customWidth="1"/>
    <col min="5123" max="5123" width="22" style="76" customWidth="1"/>
    <col min="5124" max="5377" width="8.88671875" style="76"/>
    <col min="5378" max="5378" width="55" style="76" customWidth="1"/>
    <col min="5379" max="5379" width="22" style="76" customWidth="1"/>
    <col min="5380" max="5633" width="8.88671875" style="76"/>
    <col min="5634" max="5634" width="55" style="76" customWidth="1"/>
    <col min="5635" max="5635" width="22" style="76" customWidth="1"/>
    <col min="5636" max="5889" width="8.88671875" style="76"/>
    <col min="5890" max="5890" width="55" style="76" customWidth="1"/>
    <col min="5891" max="5891" width="22" style="76" customWidth="1"/>
    <col min="5892" max="6145" width="8.88671875" style="76"/>
    <col min="6146" max="6146" width="55" style="76" customWidth="1"/>
    <col min="6147" max="6147" width="22" style="76" customWidth="1"/>
    <col min="6148" max="6401" width="8.88671875" style="76"/>
    <col min="6402" max="6402" width="55" style="76" customWidth="1"/>
    <col min="6403" max="6403" width="22" style="76" customWidth="1"/>
    <col min="6404" max="6657" width="8.88671875" style="76"/>
    <col min="6658" max="6658" width="55" style="76" customWidth="1"/>
    <col min="6659" max="6659" width="22" style="76" customWidth="1"/>
    <col min="6660" max="6913" width="8.88671875" style="76"/>
    <col min="6914" max="6914" width="55" style="76" customWidth="1"/>
    <col min="6915" max="6915" width="22" style="76" customWidth="1"/>
    <col min="6916" max="7169" width="8.88671875" style="76"/>
    <col min="7170" max="7170" width="55" style="76" customWidth="1"/>
    <col min="7171" max="7171" width="22" style="76" customWidth="1"/>
    <col min="7172" max="7425" width="8.88671875" style="76"/>
    <col min="7426" max="7426" width="55" style="76" customWidth="1"/>
    <col min="7427" max="7427" width="22" style="76" customWidth="1"/>
    <col min="7428" max="7681" width="8.88671875" style="76"/>
    <col min="7682" max="7682" width="55" style="76" customWidth="1"/>
    <col min="7683" max="7683" width="22" style="76" customWidth="1"/>
    <col min="7684" max="7937" width="8.88671875" style="76"/>
    <col min="7938" max="7938" width="55" style="76" customWidth="1"/>
    <col min="7939" max="7939" width="22" style="76" customWidth="1"/>
    <col min="7940" max="8193" width="8.88671875" style="76"/>
    <col min="8194" max="8194" width="55" style="76" customWidth="1"/>
    <col min="8195" max="8195" width="22" style="76" customWidth="1"/>
    <col min="8196" max="8449" width="8.88671875" style="76"/>
    <col min="8450" max="8450" width="55" style="76" customWidth="1"/>
    <col min="8451" max="8451" width="22" style="76" customWidth="1"/>
    <col min="8452" max="8705" width="8.88671875" style="76"/>
    <col min="8706" max="8706" width="55" style="76" customWidth="1"/>
    <col min="8707" max="8707" width="22" style="76" customWidth="1"/>
    <col min="8708" max="8961" width="8.88671875" style="76"/>
    <col min="8962" max="8962" width="55" style="76" customWidth="1"/>
    <col min="8963" max="8963" width="22" style="76" customWidth="1"/>
    <col min="8964" max="9217" width="8.88671875" style="76"/>
    <col min="9218" max="9218" width="55" style="76" customWidth="1"/>
    <col min="9219" max="9219" width="22" style="76" customWidth="1"/>
    <col min="9220" max="9473" width="8.88671875" style="76"/>
    <col min="9474" max="9474" width="55" style="76" customWidth="1"/>
    <col min="9475" max="9475" width="22" style="76" customWidth="1"/>
    <col min="9476" max="9729" width="8.88671875" style="76"/>
    <col min="9730" max="9730" width="55" style="76" customWidth="1"/>
    <col min="9731" max="9731" width="22" style="76" customWidth="1"/>
    <col min="9732" max="9985" width="8.88671875" style="76"/>
    <col min="9986" max="9986" width="55" style="76" customWidth="1"/>
    <col min="9987" max="9987" width="22" style="76" customWidth="1"/>
    <col min="9988" max="10241" width="8.88671875" style="76"/>
    <col min="10242" max="10242" width="55" style="76" customWidth="1"/>
    <col min="10243" max="10243" width="22" style="76" customWidth="1"/>
    <col min="10244" max="10497" width="8.88671875" style="76"/>
    <col min="10498" max="10498" width="55" style="76" customWidth="1"/>
    <col min="10499" max="10499" width="22" style="76" customWidth="1"/>
    <col min="10500" max="10753" width="8.88671875" style="76"/>
    <col min="10754" max="10754" width="55" style="76" customWidth="1"/>
    <col min="10755" max="10755" width="22" style="76" customWidth="1"/>
    <col min="10756" max="11009" width="8.88671875" style="76"/>
    <col min="11010" max="11010" width="55" style="76" customWidth="1"/>
    <col min="11011" max="11011" width="22" style="76" customWidth="1"/>
    <col min="11012" max="11265" width="8.88671875" style="76"/>
    <col min="11266" max="11266" width="55" style="76" customWidth="1"/>
    <col min="11267" max="11267" width="22" style="76" customWidth="1"/>
    <col min="11268" max="11521" width="8.88671875" style="76"/>
    <col min="11522" max="11522" width="55" style="76" customWidth="1"/>
    <col min="11523" max="11523" width="22" style="76" customWidth="1"/>
    <col min="11524" max="11777" width="8.88671875" style="76"/>
    <col min="11778" max="11778" width="55" style="76" customWidth="1"/>
    <col min="11779" max="11779" width="22" style="76" customWidth="1"/>
    <col min="11780" max="12033" width="8.88671875" style="76"/>
    <col min="12034" max="12034" width="55" style="76" customWidth="1"/>
    <col min="12035" max="12035" width="22" style="76" customWidth="1"/>
    <col min="12036" max="12289" width="8.88671875" style="76"/>
    <col min="12290" max="12290" width="55" style="76" customWidth="1"/>
    <col min="12291" max="12291" width="22" style="76" customWidth="1"/>
    <col min="12292" max="12545" width="8.88671875" style="76"/>
    <col min="12546" max="12546" width="55" style="76" customWidth="1"/>
    <col min="12547" max="12547" width="22" style="76" customWidth="1"/>
    <col min="12548" max="12801" width="8.88671875" style="76"/>
    <col min="12802" max="12802" width="55" style="76" customWidth="1"/>
    <col min="12803" max="12803" width="22" style="76" customWidth="1"/>
    <col min="12804" max="13057" width="8.88671875" style="76"/>
    <col min="13058" max="13058" width="55" style="76" customWidth="1"/>
    <col min="13059" max="13059" width="22" style="76" customWidth="1"/>
    <col min="13060" max="13313" width="8.88671875" style="76"/>
    <col min="13314" max="13314" width="55" style="76" customWidth="1"/>
    <col min="13315" max="13315" width="22" style="76" customWidth="1"/>
    <col min="13316" max="13569" width="8.88671875" style="76"/>
    <col min="13570" max="13570" width="55" style="76" customWidth="1"/>
    <col min="13571" max="13571" width="22" style="76" customWidth="1"/>
    <col min="13572" max="13825" width="8.88671875" style="76"/>
    <col min="13826" max="13826" width="55" style="76" customWidth="1"/>
    <col min="13827" max="13827" width="22" style="76" customWidth="1"/>
    <col min="13828" max="14081" width="8.88671875" style="76"/>
    <col min="14082" max="14082" width="55" style="76" customWidth="1"/>
    <col min="14083" max="14083" width="22" style="76" customWidth="1"/>
    <col min="14084" max="14337" width="8.88671875" style="76"/>
    <col min="14338" max="14338" width="55" style="76" customWidth="1"/>
    <col min="14339" max="14339" width="22" style="76" customWidth="1"/>
    <col min="14340" max="14593" width="8.88671875" style="76"/>
    <col min="14594" max="14594" width="55" style="76" customWidth="1"/>
    <col min="14595" max="14595" width="22" style="76" customWidth="1"/>
    <col min="14596" max="14849" width="8.88671875" style="76"/>
    <col min="14850" max="14850" width="55" style="76" customWidth="1"/>
    <col min="14851" max="14851" width="22" style="76" customWidth="1"/>
    <col min="14852" max="15105" width="8.88671875" style="76"/>
    <col min="15106" max="15106" width="55" style="76" customWidth="1"/>
    <col min="15107" max="15107" width="22" style="76" customWidth="1"/>
    <col min="15108" max="15361" width="8.88671875" style="76"/>
    <col min="15362" max="15362" width="55" style="76" customWidth="1"/>
    <col min="15363" max="15363" width="22" style="76" customWidth="1"/>
    <col min="15364" max="15617" width="8.88671875" style="76"/>
    <col min="15618" max="15618" width="55" style="76" customWidth="1"/>
    <col min="15619" max="15619" width="22" style="76" customWidth="1"/>
    <col min="15620" max="15873" width="8.88671875" style="76"/>
    <col min="15874" max="15874" width="55" style="76" customWidth="1"/>
    <col min="15875" max="15875" width="22" style="76" customWidth="1"/>
    <col min="15876" max="16129" width="8.88671875" style="76"/>
    <col min="16130" max="16130" width="55" style="76" customWidth="1"/>
    <col min="16131" max="16131" width="22" style="76" customWidth="1"/>
    <col min="16132" max="16384" width="8.88671875" style="76"/>
  </cols>
  <sheetData>
    <row r="1" spans="1:4" ht="17.25" customHeight="1" x14ac:dyDescent="0.3">
      <c r="C1" s="132">
        <v>2022</v>
      </c>
    </row>
    <row r="2" spans="1:4" ht="17.25" customHeight="1" x14ac:dyDescent="0.3">
      <c r="C2" s="133" t="s">
        <v>298</v>
      </c>
    </row>
    <row r="3" spans="1:4" ht="76.5" customHeight="1" thickBot="1" x14ac:dyDescent="0.35">
      <c r="B3" s="134" t="s">
        <v>299</v>
      </c>
      <c r="C3" s="135">
        <f>SUM(C4,C10,C16,C22,C28,C34,C40,C43,C46,C51,C55)</f>
        <v>-61500</v>
      </c>
      <c r="D3" s="76" t="s">
        <v>300</v>
      </c>
    </row>
    <row r="4" spans="1:4" ht="15.6" x14ac:dyDescent="0.3">
      <c r="A4" s="131">
        <v>1</v>
      </c>
      <c r="B4" s="136" t="s">
        <v>301</v>
      </c>
      <c r="C4" s="137">
        <f>SUM(C5:C9)</f>
        <v>-4420</v>
      </c>
      <c r="D4" s="76" t="s">
        <v>302</v>
      </c>
    </row>
    <row r="5" spans="1:4" x14ac:dyDescent="0.3">
      <c r="B5" s="138" t="s">
        <v>303</v>
      </c>
      <c r="C5" s="139">
        <v>-1000</v>
      </c>
      <c r="D5" s="76" t="s">
        <v>304</v>
      </c>
    </row>
    <row r="6" spans="1:4" x14ac:dyDescent="0.3">
      <c r="B6" s="138" t="s">
        <v>305</v>
      </c>
      <c r="C6" s="139">
        <f>-4*380-4*350-4*350</f>
        <v>-4320</v>
      </c>
      <c r="D6" s="76" t="s">
        <v>306</v>
      </c>
    </row>
    <row r="7" spans="1:4" x14ac:dyDescent="0.3">
      <c r="B7" s="138" t="s">
        <v>286</v>
      </c>
      <c r="C7" s="139">
        <f>-50*2*4*1.5</f>
        <v>-600</v>
      </c>
      <c r="D7" s="76" t="s">
        <v>307</v>
      </c>
    </row>
    <row r="8" spans="1:4" x14ac:dyDescent="0.3">
      <c r="B8" s="138" t="s">
        <v>308</v>
      </c>
      <c r="C8" s="139">
        <v>0</v>
      </c>
    </row>
    <row r="9" spans="1:4" ht="15" thickBot="1" x14ac:dyDescent="0.35">
      <c r="B9" s="140" t="s">
        <v>289</v>
      </c>
      <c r="C9" s="141">
        <v>1500</v>
      </c>
    </row>
    <row r="10" spans="1:4" ht="15.6" x14ac:dyDescent="0.3">
      <c r="A10" s="131">
        <v>2</v>
      </c>
      <c r="B10" s="136" t="s">
        <v>309</v>
      </c>
      <c r="C10" s="137">
        <f>SUM(C11:C15)</f>
        <v>-4420</v>
      </c>
      <c r="D10" s="76" t="s">
        <v>310</v>
      </c>
    </row>
    <row r="11" spans="1:4" x14ac:dyDescent="0.3">
      <c r="B11" s="138" t="s">
        <v>303</v>
      </c>
      <c r="C11" s="139">
        <v>-1000</v>
      </c>
      <c r="D11" s="76" t="s">
        <v>304</v>
      </c>
    </row>
    <row r="12" spans="1:4" x14ac:dyDescent="0.3">
      <c r="B12" s="138" t="s">
        <v>305</v>
      </c>
      <c r="C12" s="139">
        <f>-4*380-4*350-4*350</f>
        <v>-4320</v>
      </c>
      <c r="D12" s="76" t="s">
        <v>306</v>
      </c>
    </row>
    <row r="13" spans="1:4" x14ac:dyDescent="0.3">
      <c r="B13" s="138" t="s">
        <v>286</v>
      </c>
      <c r="C13" s="139">
        <f>-50*2*4*1.5</f>
        <v>-600</v>
      </c>
      <c r="D13" s="76" t="s">
        <v>307</v>
      </c>
    </row>
    <row r="14" spans="1:4" x14ac:dyDescent="0.3">
      <c r="B14" s="138" t="s">
        <v>308</v>
      </c>
      <c r="C14" s="139">
        <v>0</v>
      </c>
    </row>
    <row r="15" spans="1:4" ht="15" thickBot="1" x14ac:dyDescent="0.35">
      <c r="B15" s="140" t="s">
        <v>289</v>
      </c>
      <c r="C15" s="141">
        <v>1500</v>
      </c>
    </row>
    <row r="16" spans="1:4" ht="15.6" x14ac:dyDescent="0.3">
      <c r="A16" s="131">
        <v>3</v>
      </c>
      <c r="B16" s="136" t="s">
        <v>311</v>
      </c>
      <c r="C16" s="137">
        <f>SUM(C17:C21)</f>
        <v>-4420</v>
      </c>
      <c r="D16" s="76" t="s">
        <v>312</v>
      </c>
    </row>
    <row r="17" spans="1:4" x14ac:dyDescent="0.3">
      <c r="B17" s="138" t="s">
        <v>303</v>
      </c>
      <c r="C17" s="139">
        <v>-1000</v>
      </c>
      <c r="D17" s="76" t="s">
        <v>304</v>
      </c>
    </row>
    <row r="18" spans="1:4" x14ac:dyDescent="0.3">
      <c r="B18" s="138" t="s">
        <v>305</v>
      </c>
      <c r="C18" s="139">
        <f>-4*380-4*350-4*350</f>
        <v>-4320</v>
      </c>
      <c r="D18" s="76" t="s">
        <v>306</v>
      </c>
    </row>
    <row r="19" spans="1:4" x14ac:dyDescent="0.3">
      <c r="B19" s="138" t="s">
        <v>286</v>
      </c>
      <c r="C19" s="139">
        <f>-50*2*4*1.5</f>
        <v>-600</v>
      </c>
      <c r="D19" s="76" t="s">
        <v>307</v>
      </c>
    </row>
    <row r="20" spans="1:4" x14ac:dyDescent="0.3">
      <c r="B20" s="138" t="s">
        <v>308</v>
      </c>
      <c r="C20" s="139">
        <v>0</v>
      </c>
    </row>
    <row r="21" spans="1:4" ht="15" thickBot="1" x14ac:dyDescent="0.35">
      <c r="B21" s="140" t="s">
        <v>289</v>
      </c>
      <c r="C21" s="141">
        <v>1500</v>
      </c>
    </row>
    <row r="22" spans="1:4" ht="15.6" x14ac:dyDescent="0.3">
      <c r="A22" s="131">
        <v>4</v>
      </c>
      <c r="B22" s="136" t="s">
        <v>313</v>
      </c>
      <c r="C22" s="137">
        <f>SUM(C23:C27)</f>
        <v>-4420</v>
      </c>
      <c r="D22" s="76" t="s">
        <v>312</v>
      </c>
    </row>
    <row r="23" spans="1:4" x14ac:dyDescent="0.3">
      <c r="B23" s="138" t="s">
        <v>303</v>
      </c>
      <c r="C23" s="139">
        <v>-1000</v>
      </c>
      <c r="D23" s="76" t="s">
        <v>304</v>
      </c>
    </row>
    <row r="24" spans="1:4" x14ac:dyDescent="0.3">
      <c r="B24" s="138" t="s">
        <v>305</v>
      </c>
      <c r="C24" s="139">
        <f>-4*380-4*350-4*350</f>
        <v>-4320</v>
      </c>
      <c r="D24" s="76" t="s">
        <v>306</v>
      </c>
    </row>
    <row r="25" spans="1:4" x14ac:dyDescent="0.3">
      <c r="B25" s="138" t="s">
        <v>286</v>
      </c>
      <c r="C25" s="139">
        <f>-50*2*4*1.5</f>
        <v>-600</v>
      </c>
      <c r="D25" s="76" t="s">
        <v>307</v>
      </c>
    </row>
    <row r="26" spans="1:4" x14ac:dyDescent="0.3">
      <c r="B26" s="138" t="s">
        <v>308</v>
      </c>
      <c r="C26" s="139">
        <v>0</v>
      </c>
    </row>
    <row r="27" spans="1:4" ht="15" thickBot="1" x14ac:dyDescent="0.35">
      <c r="B27" s="140" t="s">
        <v>289</v>
      </c>
      <c r="C27" s="141">
        <v>1500</v>
      </c>
    </row>
    <row r="28" spans="1:4" ht="15.6" x14ac:dyDescent="0.3">
      <c r="A28" s="131">
        <v>5</v>
      </c>
      <c r="B28" s="136" t="s">
        <v>314</v>
      </c>
      <c r="C28" s="137">
        <f>SUM(C29:C33)</f>
        <v>-4420</v>
      </c>
      <c r="D28" s="76" t="s">
        <v>312</v>
      </c>
    </row>
    <row r="29" spans="1:4" x14ac:dyDescent="0.3">
      <c r="B29" s="138" t="s">
        <v>303</v>
      </c>
      <c r="C29" s="139">
        <v>-1000</v>
      </c>
      <c r="D29" s="76" t="s">
        <v>304</v>
      </c>
    </row>
    <row r="30" spans="1:4" x14ac:dyDescent="0.3">
      <c r="B30" s="138" t="s">
        <v>305</v>
      </c>
      <c r="C30" s="139">
        <f>-4*380-4*350-4*350</f>
        <v>-4320</v>
      </c>
      <c r="D30" s="76" t="s">
        <v>306</v>
      </c>
    </row>
    <row r="31" spans="1:4" x14ac:dyDescent="0.3">
      <c r="B31" s="138" t="s">
        <v>286</v>
      </c>
      <c r="C31" s="139">
        <f>-50*2*4*1.5</f>
        <v>-600</v>
      </c>
      <c r="D31" s="76" t="s">
        <v>307</v>
      </c>
    </row>
    <row r="32" spans="1:4" x14ac:dyDescent="0.3">
      <c r="B32" s="138" t="s">
        <v>308</v>
      </c>
      <c r="C32" s="139">
        <v>0</v>
      </c>
    </row>
    <row r="33" spans="1:15" ht="15" thickBot="1" x14ac:dyDescent="0.35">
      <c r="B33" s="140" t="s">
        <v>289</v>
      </c>
      <c r="C33" s="141">
        <v>1500</v>
      </c>
    </row>
    <row r="34" spans="1:15" ht="15.6" x14ac:dyDescent="0.3">
      <c r="A34" s="131">
        <v>6</v>
      </c>
      <c r="B34" s="136" t="s">
        <v>315</v>
      </c>
      <c r="C34" s="142">
        <f>SUM(C35:C38)</f>
        <v>-16400</v>
      </c>
    </row>
    <row r="35" spans="1:15" x14ac:dyDescent="0.3">
      <c r="B35" s="138" t="s">
        <v>303</v>
      </c>
      <c r="C35" s="139">
        <v>-2000</v>
      </c>
      <c r="D35" s="76" t="s">
        <v>316</v>
      </c>
    </row>
    <row r="36" spans="1:15" ht="30" customHeight="1" x14ac:dyDescent="0.3">
      <c r="B36" s="138" t="s">
        <v>317</v>
      </c>
      <c r="C36" s="139">
        <f>-10*380-10*350-10*260</f>
        <v>-9900</v>
      </c>
      <c r="D36" s="143" t="s">
        <v>318</v>
      </c>
      <c r="E36" s="144"/>
      <c r="F36" s="144"/>
      <c r="G36" s="144"/>
      <c r="H36" s="144"/>
      <c r="I36" s="144"/>
      <c r="J36" s="144"/>
      <c r="K36" s="144"/>
      <c r="L36" s="144"/>
      <c r="M36" s="144"/>
      <c r="N36" s="144"/>
      <c r="O36" s="144"/>
    </row>
    <row r="37" spans="1:15" x14ac:dyDescent="0.3">
      <c r="B37" s="138" t="s">
        <v>286</v>
      </c>
      <c r="C37" s="139">
        <f>-3*125*4</f>
        <v>-1500</v>
      </c>
      <c r="D37" s="76" t="s">
        <v>319</v>
      </c>
    </row>
    <row r="38" spans="1:15" x14ac:dyDescent="0.3">
      <c r="B38" s="138" t="s">
        <v>308</v>
      </c>
      <c r="C38" s="139">
        <f>-3*(500+500)</f>
        <v>-3000</v>
      </c>
      <c r="D38" s="76" t="s">
        <v>320</v>
      </c>
    </row>
    <row r="39" spans="1:15" ht="15" thickBot="1" x14ac:dyDescent="0.35">
      <c r="B39" s="138"/>
      <c r="C39" s="139"/>
    </row>
    <row r="40" spans="1:15" ht="15.6" x14ac:dyDescent="0.3">
      <c r="A40" s="131">
        <v>7</v>
      </c>
      <c r="B40" s="136" t="s">
        <v>321</v>
      </c>
      <c r="C40" s="137">
        <f>SUM(C41:C42)</f>
        <v>-6000</v>
      </c>
      <c r="D40" s="76" t="s">
        <v>322</v>
      </c>
      <c r="E40" s="145"/>
    </row>
    <row r="41" spans="1:15" x14ac:dyDescent="0.3">
      <c r="B41" s="138" t="s">
        <v>323</v>
      </c>
      <c r="C41" s="139">
        <f>-6000</f>
        <v>-6000</v>
      </c>
      <c r="D41" s="76" t="s">
        <v>324</v>
      </c>
    </row>
    <row r="42" spans="1:15" ht="15" thickBot="1" x14ac:dyDescent="0.35">
      <c r="B42" s="138"/>
      <c r="C42" s="139">
        <v>0</v>
      </c>
    </row>
    <row r="43" spans="1:15" ht="15.6" x14ac:dyDescent="0.3">
      <c r="A43" s="131">
        <v>8</v>
      </c>
      <c r="B43" s="136" t="s">
        <v>325</v>
      </c>
      <c r="C43" s="137">
        <f>SUM(C44:C44)</f>
        <v>-3000</v>
      </c>
      <c r="D43" s="76" t="s">
        <v>322</v>
      </c>
      <c r="E43" s="145"/>
    </row>
    <row r="44" spans="1:15" x14ac:dyDescent="0.3">
      <c r="B44" s="138" t="s">
        <v>323</v>
      </c>
      <c r="C44" s="139">
        <f>-3000</f>
        <v>-3000</v>
      </c>
      <c r="D44" s="76" t="s">
        <v>326</v>
      </c>
    </row>
    <row r="45" spans="1:15" ht="15" thickBot="1" x14ac:dyDescent="0.35">
      <c r="B45" s="146"/>
      <c r="C45" s="139"/>
    </row>
    <row r="46" spans="1:15" ht="15.6" x14ac:dyDescent="0.3">
      <c r="A46" s="131">
        <v>9</v>
      </c>
      <c r="B46" s="147" t="s">
        <v>327</v>
      </c>
      <c r="C46" s="148">
        <f>SUM(C47:C50)</f>
        <v>-8000</v>
      </c>
      <c r="D46" s="76" t="s">
        <v>328</v>
      </c>
    </row>
    <row r="47" spans="1:15" x14ac:dyDescent="0.3">
      <c r="B47" s="138" t="s">
        <v>329</v>
      </c>
      <c r="C47" s="149">
        <f>-5*500</f>
        <v>-2500</v>
      </c>
      <c r="E47" s="144"/>
      <c r="F47" s="144"/>
      <c r="G47" s="144"/>
      <c r="H47" s="144"/>
      <c r="I47" s="144"/>
      <c r="J47" s="144"/>
      <c r="K47" s="144"/>
    </row>
    <row r="48" spans="1:15" x14ac:dyDescent="0.3">
      <c r="B48" s="138" t="s">
        <v>285</v>
      </c>
      <c r="C48" s="149">
        <f>-20*350</f>
        <v>-7000</v>
      </c>
    </row>
    <row r="49" spans="1:5" x14ac:dyDescent="0.3">
      <c r="B49" s="138" t="s">
        <v>286</v>
      </c>
      <c r="C49" s="139">
        <v>0</v>
      </c>
      <c r="D49" s="76" t="s">
        <v>330</v>
      </c>
    </row>
    <row r="50" spans="1:5" ht="15" thickBot="1" x14ac:dyDescent="0.35">
      <c r="B50" s="140" t="s">
        <v>289</v>
      </c>
      <c r="C50" s="141">
        <v>1500</v>
      </c>
    </row>
    <row r="51" spans="1:5" ht="15.6" x14ac:dyDescent="0.3">
      <c r="A51" s="131">
        <v>11</v>
      </c>
      <c r="B51" s="150" t="s">
        <v>331</v>
      </c>
      <c r="C51" s="142">
        <f>SUM(C52:C54)</f>
        <v>0</v>
      </c>
      <c r="E51" s="145"/>
    </row>
    <row r="52" spans="1:5" x14ac:dyDescent="0.3">
      <c r="B52" s="151" t="s">
        <v>226</v>
      </c>
      <c r="C52" s="139">
        <v>-18000</v>
      </c>
    </row>
    <row r="53" spans="1:5" x14ac:dyDescent="0.3">
      <c r="B53" s="151" t="s">
        <v>332</v>
      </c>
      <c r="C53" s="139">
        <f>-C52</f>
        <v>18000</v>
      </c>
    </row>
    <row r="54" spans="1:5" ht="15" thickBot="1" x14ac:dyDescent="0.35">
      <c r="B54" s="151"/>
      <c r="C54" s="141"/>
    </row>
    <row r="55" spans="1:5" ht="12.75" customHeight="1" x14ac:dyDescent="0.3">
      <c r="A55" s="131">
        <v>12</v>
      </c>
      <c r="B55" s="136" t="s">
        <v>333</v>
      </c>
      <c r="C55" s="137">
        <f>SUM(C56:C57)</f>
        <v>-6000</v>
      </c>
      <c r="E55" s="145"/>
    </row>
    <row r="56" spans="1:5" x14ac:dyDescent="0.3">
      <c r="B56" s="138" t="s">
        <v>334</v>
      </c>
      <c r="C56" s="139">
        <v>-5000</v>
      </c>
    </row>
    <row r="57" spans="1:5" x14ac:dyDescent="0.3">
      <c r="B57" s="138" t="s">
        <v>335</v>
      </c>
      <c r="C57" s="139">
        <v>-1000</v>
      </c>
    </row>
    <row r="58" spans="1:5" ht="15" thickBot="1" x14ac:dyDescent="0.35">
      <c r="B58" s="152"/>
      <c r="C58" s="153"/>
    </row>
    <row r="59" spans="1:5" ht="15.6" x14ac:dyDescent="0.3">
      <c r="B59" s="154" t="s">
        <v>336</v>
      </c>
      <c r="C59" s="155">
        <f>SUM(C60:C66)</f>
        <v>-61500</v>
      </c>
    </row>
    <row r="60" spans="1:5" x14ac:dyDescent="0.3">
      <c r="B60" s="138" t="s">
        <v>284</v>
      </c>
      <c r="C60" s="139">
        <f>SUM(C5,C11,C17,C23,C29,C35,C41,C44,C47)</f>
        <v>-18500</v>
      </c>
    </row>
    <row r="61" spans="1:5" x14ac:dyDescent="0.3">
      <c r="B61" s="138" t="s">
        <v>285</v>
      </c>
      <c r="C61" s="139">
        <f>SUM(C6,C12,C18,C24,C30,C36,C48,C52)</f>
        <v>-56500</v>
      </c>
    </row>
    <row r="62" spans="1:5" x14ac:dyDescent="0.3">
      <c r="B62" s="138" t="s">
        <v>286</v>
      </c>
      <c r="C62" s="139">
        <f>SUM(C7,C13,C19,C25,C31,C37)</f>
        <v>-4500</v>
      </c>
    </row>
    <row r="63" spans="1:5" x14ac:dyDescent="0.3">
      <c r="B63" s="138" t="s">
        <v>287</v>
      </c>
      <c r="C63" s="139">
        <f>SUM(C8,C14,C20,C26,C32,C38)</f>
        <v>-3000</v>
      </c>
    </row>
    <row r="64" spans="1:5" x14ac:dyDescent="0.3">
      <c r="B64" s="138" t="s">
        <v>53</v>
      </c>
      <c r="C64" s="139">
        <f>C56</f>
        <v>-5000</v>
      </c>
    </row>
    <row r="65" spans="2:3" x14ac:dyDescent="0.3">
      <c r="B65" s="138" t="s">
        <v>288</v>
      </c>
      <c r="C65" s="139">
        <f>C57</f>
        <v>-1000</v>
      </c>
    </row>
    <row r="66" spans="2:3" ht="15" thickBot="1" x14ac:dyDescent="0.35">
      <c r="B66" s="140" t="s">
        <v>289</v>
      </c>
      <c r="C66" s="141">
        <f>SUM(C9,C15,C21,C27,C33,C50,C53)</f>
        <v>27000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2"/>
  <sheetViews>
    <sheetView workbookViewId="0">
      <selection activeCell="C1" sqref="C1"/>
    </sheetView>
  </sheetViews>
  <sheetFormatPr defaultColWidth="9.109375" defaultRowHeight="14.4" x14ac:dyDescent="0.3"/>
  <cols>
    <col min="1" max="1" width="5.44140625" style="70" customWidth="1"/>
    <col min="2" max="2" width="57.5546875" style="70" bestFit="1" customWidth="1"/>
    <col min="3" max="4" width="15.5546875" style="70" bestFit="1" customWidth="1"/>
    <col min="5" max="5" width="65.33203125" style="70" customWidth="1"/>
    <col min="6" max="6" width="9.44140625" style="70" bestFit="1" customWidth="1"/>
    <col min="7" max="16384" width="9.109375" style="70"/>
  </cols>
  <sheetData>
    <row r="1" spans="1:5" ht="101.4" customHeight="1" x14ac:dyDescent="0.3">
      <c r="A1" s="68"/>
      <c r="B1" s="89" t="s">
        <v>339</v>
      </c>
      <c r="C1" s="69" t="s">
        <v>192</v>
      </c>
      <c r="D1" s="69" t="s">
        <v>254</v>
      </c>
      <c r="E1" s="69" t="s">
        <v>193</v>
      </c>
    </row>
    <row r="2" spans="1:5" ht="91.8" x14ac:dyDescent="0.3">
      <c r="B2" s="104" t="s">
        <v>194</v>
      </c>
      <c r="C2" s="105">
        <f>C4+C27+C34+C39</f>
        <v>-26600</v>
      </c>
      <c r="D2" s="105">
        <f>D4+D27+D34+D38+D39+D44</f>
        <v>-12090.099999999999</v>
      </c>
      <c r="E2" s="106" t="s">
        <v>250</v>
      </c>
    </row>
    <row r="3" spans="1:5" ht="18" x14ac:dyDescent="0.3">
      <c r="B3" s="71"/>
      <c r="C3" s="71"/>
      <c r="D3" s="71"/>
    </row>
    <row r="4" spans="1:5" ht="15.6" x14ac:dyDescent="0.3">
      <c r="A4" s="72" t="s">
        <v>4</v>
      </c>
      <c r="B4" s="72" t="s">
        <v>195</v>
      </c>
      <c r="C4" s="97">
        <f>SUM(C5:C25)</f>
        <v>-25100</v>
      </c>
      <c r="D4" s="98">
        <f>SUM(D5:D25)</f>
        <v>-12082.099999999999</v>
      </c>
    </row>
    <row r="5" spans="1:5" x14ac:dyDescent="0.3">
      <c r="B5" s="90" t="s">
        <v>196</v>
      </c>
      <c r="C5" s="91">
        <v>-800</v>
      </c>
      <c r="D5" s="96">
        <v>-800</v>
      </c>
      <c r="E5" s="96"/>
    </row>
    <row r="6" spans="1:5" x14ac:dyDescent="0.3">
      <c r="B6" s="90" t="s">
        <v>197</v>
      </c>
      <c r="C6" s="91">
        <v>-800</v>
      </c>
      <c r="D6" s="96">
        <v>-800</v>
      </c>
      <c r="E6" s="96"/>
    </row>
    <row r="7" spans="1:5" x14ac:dyDescent="0.3">
      <c r="B7" s="92" t="s">
        <v>198</v>
      </c>
      <c r="C7" s="93">
        <v>-800</v>
      </c>
    </row>
    <row r="8" spans="1:5" x14ac:dyDescent="0.3">
      <c r="B8" s="92" t="s">
        <v>199</v>
      </c>
      <c r="C8" s="93">
        <v>-800</v>
      </c>
    </row>
    <row r="9" spans="1:5" x14ac:dyDescent="0.3">
      <c r="B9" s="92" t="s">
        <v>200</v>
      </c>
      <c r="C9" s="93">
        <v>-800</v>
      </c>
    </row>
    <row r="10" spans="1:5" x14ac:dyDescent="0.3">
      <c r="B10" s="90" t="s">
        <v>201</v>
      </c>
      <c r="C10" s="91">
        <v>-1500</v>
      </c>
      <c r="D10" s="96">
        <v>-1500</v>
      </c>
      <c r="E10" s="96"/>
    </row>
    <row r="11" spans="1:5" x14ac:dyDescent="0.3">
      <c r="B11" s="90" t="s">
        <v>202</v>
      </c>
      <c r="C11" s="91">
        <v>-600</v>
      </c>
      <c r="D11" s="96">
        <v>-600</v>
      </c>
      <c r="E11" s="96"/>
    </row>
    <row r="12" spans="1:5" x14ac:dyDescent="0.3">
      <c r="B12" s="90" t="s">
        <v>203</v>
      </c>
      <c r="C12" s="91">
        <v>-600</v>
      </c>
      <c r="D12" s="96">
        <v>-600</v>
      </c>
      <c r="E12" s="96"/>
    </row>
    <row r="13" spans="1:5" x14ac:dyDescent="0.3">
      <c r="B13" s="92" t="s">
        <v>204</v>
      </c>
      <c r="C13" s="93">
        <v>-600</v>
      </c>
    </row>
    <row r="14" spans="1:5" x14ac:dyDescent="0.3">
      <c r="B14" s="92" t="s">
        <v>205</v>
      </c>
      <c r="C14" s="93">
        <v>-600</v>
      </c>
    </row>
    <row r="15" spans="1:5" x14ac:dyDescent="0.3">
      <c r="B15" s="92" t="s">
        <v>206</v>
      </c>
      <c r="C15" s="93">
        <v>-1000</v>
      </c>
    </row>
    <row r="16" spans="1:5" x14ac:dyDescent="0.3">
      <c r="B16" s="92" t="s">
        <v>207</v>
      </c>
      <c r="C16" s="93">
        <v>-1000</v>
      </c>
    </row>
    <row r="17" spans="1:5" x14ac:dyDescent="0.3">
      <c r="B17" s="92" t="s">
        <v>208</v>
      </c>
      <c r="C17" s="93">
        <v>-1000</v>
      </c>
    </row>
    <row r="18" spans="1:5" x14ac:dyDescent="0.3">
      <c r="B18" s="90" t="s">
        <v>209</v>
      </c>
      <c r="C18" s="91">
        <v>-2500</v>
      </c>
      <c r="D18" s="96">
        <v>-3180</v>
      </c>
      <c r="E18" s="100" t="s">
        <v>251</v>
      </c>
    </row>
    <row r="19" spans="1:5" x14ac:dyDescent="0.3">
      <c r="B19" s="94" t="s">
        <v>210</v>
      </c>
      <c r="C19" s="93">
        <v>-600</v>
      </c>
      <c r="D19" s="95"/>
    </row>
    <row r="20" spans="1:5" x14ac:dyDescent="0.3">
      <c r="B20" s="94" t="s">
        <v>211</v>
      </c>
      <c r="C20" s="93">
        <v>-1800</v>
      </c>
      <c r="D20" s="95"/>
    </row>
    <row r="21" spans="1:5" x14ac:dyDescent="0.3">
      <c r="B21" s="94" t="s">
        <v>212</v>
      </c>
      <c r="C21" s="93">
        <v>-600</v>
      </c>
      <c r="D21" s="95"/>
      <c r="E21" s="74"/>
    </row>
    <row r="22" spans="1:5" x14ac:dyDescent="0.3">
      <c r="B22" s="92" t="s">
        <v>213</v>
      </c>
      <c r="C22" s="93">
        <v>-600</v>
      </c>
      <c r="D22" s="95"/>
    </row>
    <row r="23" spans="1:5" x14ac:dyDescent="0.3">
      <c r="B23" s="92" t="s">
        <v>214</v>
      </c>
      <c r="C23" s="93">
        <v>-600</v>
      </c>
      <c r="D23" s="95"/>
    </row>
    <row r="24" spans="1:5" x14ac:dyDescent="0.3">
      <c r="B24" s="92" t="s">
        <v>215</v>
      </c>
      <c r="C24" s="93">
        <v>-1500</v>
      </c>
      <c r="D24" s="170"/>
      <c r="E24" s="113"/>
    </row>
    <row r="25" spans="1:5" x14ac:dyDescent="0.3">
      <c r="B25" s="96" t="s">
        <v>216</v>
      </c>
      <c r="C25" s="91">
        <v>-6000</v>
      </c>
      <c r="D25" s="99">
        <f>-4155-3943.1-9468-36+13000</f>
        <v>-4602.0999999999985</v>
      </c>
      <c r="E25" s="100" t="s">
        <v>268</v>
      </c>
    </row>
    <row r="27" spans="1:5" ht="68.25" customHeight="1" x14ac:dyDescent="0.3">
      <c r="A27" s="72" t="s">
        <v>29</v>
      </c>
      <c r="B27" s="72" t="s">
        <v>217</v>
      </c>
      <c r="C27" s="97">
        <f>SUM(C28:C33)</f>
        <v>-20000</v>
      </c>
      <c r="D27" s="101">
        <v>0</v>
      </c>
      <c r="E27" s="75" t="s">
        <v>218</v>
      </c>
    </row>
    <row r="28" spans="1:5" x14ac:dyDescent="0.3">
      <c r="B28" s="92" t="s">
        <v>219</v>
      </c>
      <c r="C28" s="93">
        <v>-13020</v>
      </c>
      <c r="D28" s="74"/>
    </row>
    <row r="29" spans="1:5" x14ac:dyDescent="0.3">
      <c r="B29" s="92" t="s">
        <v>220</v>
      </c>
      <c r="C29" s="93">
        <v>-6000</v>
      </c>
      <c r="D29" s="74"/>
    </row>
    <row r="30" spans="1:5" x14ac:dyDescent="0.3">
      <c r="B30" s="92" t="s">
        <v>221</v>
      </c>
      <c r="C30" s="93">
        <v>-4380</v>
      </c>
      <c r="D30" s="74"/>
    </row>
    <row r="31" spans="1:5" x14ac:dyDescent="0.3">
      <c r="B31" s="92" t="s">
        <v>222</v>
      </c>
      <c r="C31" s="93">
        <v>3400</v>
      </c>
      <c r="D31" s="74"/>
    </row>
    <row r="32" spans="1:5" x14ac:dyDescent="0.3">
      <c r="B32" s="73"/>
      <c r="C32" s="74"/>
      <c r="D32" s="74"/>
    </row>
    <row r="33" spans="1:6" x14ac:dyDescent="0.3">
      <c r="B33" s="76"/>
      <c r="C33" s="74"/>
      <c r="D33" s="74"/>
    </row>
    <row r="34" spans="1:6" ht="29.25" customHeight="1" x14ac:dyDescent="0.3">
      <c r="A34" s="72" t="s">
        <v>31</v>
      </c>
      <c r="B34" s="72" t="s">
        <v>223</v>
      </c>
      <c r="C34" s="97">
        <f>SUM(C35:C38)</f>
        <v>0</v>
      </c>
      <c r="D34" s="101">
        <v>0</v>
      </c>
      <c r="E34" s="75" t="s">
        <v>224</v>
      </c>
    </row>
    <row r="35" spans="1:6" x14ac:dyDescent="0.3">
      <c r="B35" s="92" t="s">
        <v>225</v>
      </c>
      <c r="C35" s="93"/>
      <c r="D35" s="74"/>
      <c r="E35" s="75"/>
    </row>
    <row r="36" spans="1:6" ht="33" customHeight="1" x14ac:dyDescent="0.3">
      <c r="B36" s="92" t="s">
        <v>226</v>
      </c>
      <c r="C36" s="93">
        <v>-16000</v>
      </c>
      <c r="D36" s="74"/>
      <c r="E36" s="75" t="s">
        <v>227</v>
      </c>
    </row>
    <row r="37" spans="1:6" x14ac:dyDescent="0.3">
      <c r="B37" s="92" t="s">
        <v>228</v>
      </c>
      <c r="C37" s="93">
        <v>-4000</v>
      </c>
      <c r="D37" s="74"/>
      <c r="E37" s="75" t="s">
        <v>229</v>
      </c>
    </row>
    <row r="38" spans="1:6" x14ac:dyDescent="0.3">
      <c r="B38" s="92" t="s">
        <v>230</v>
      </c>
      <c r="C38" s="93">
        <v>20000</v>
      </c>
      <c r="D38" s="74"/>
      <c r="E38" s="75" t="s">
        <v>231</v>
      </c>
    </row>
    <row r="39" spans="1:6" ht="15.6" x14ac:dyDescent="0.3">
      <c r="A39" s="72" t="s">
        <v>42</v>
      </c>
      <c r="B39" s="72" t="s">
        <v>232</v>
      </c>
      <c r="C39" s="97">
        <f>SUM(C40:C43)</f>
        <v>18500</v>
      </c>
      <c r="D39" s="101">
        <v>0</v>
      </c>
    </row>
    <row r="40" spans="1:6" ht="60.75" customHeight="1" x14ac:dyDescent="0.3">
      <c r="B40" s="92" t="s">
        <v>233</v>
      </c>
      <c r="C40" s="93">
        <f>-C27</f>
        <v>20000</v>
      </c>
      <c r="D40" s="74"/>
      <c r="E40" s="75" t="s">
        <v>234</v>
      </c>
    </row>
    <row r="41" spans="1:6" x14ac:dyDescent="0.3">
      <c r="B41" s="94"/>
      <c r="C41" s="93"/>
      <c r="D41" s="74"/>
    </row>
    <row r="42" spans="1:6" x14ac:dyDescent="0.3">
      <c r="B42" s="92" t="s">
        <v>235</v>
      </c>
      <c r="C42" s="93">
        <v>-1500</v>
      </c>
      <c r="D42" s="74"/>
    </row>
    <row r="43" spans="1:6" x14ac:dyDescent="0.3">
      <c r="A43" s="77"/>
      <c r="B43" s="102" t="s">
        <v>236</v>
      </c>
      <c r="C43" s="103">
        <v>0</v>
      </c>
      <c r="D43" s="82"/>
      <c r="F43" s="78" t="s">
        <v>237</v>
      </c>
    </row>
    <row r="44" spans="1:6" ht="15.6" x14ac:dyDescent="0.3">
      <c r="A44" s="72" t="s">
        <v>238</v>
      </c>
      <c r="B44" s="72" t="s">
        <v>1</v>
      </c>
      <c r="C44" s="97">
        <v>50000</v>
      </c>
      <c r="D44" s="101">
        <v>-8</v>
      </c>
      <c r="E44" s="78" t="s">
        <v>239</v>
      </c>
      <c r="F44" s="79">
        <v>57370</v>
      </c>
    </row>
    <row r="45" spans="1:6" x14ac:dyDescent="0.3">
      <c r="A45" s="80"/>
      <c r="B45" s="73" t="s">
        <v>240</v>
      </c>
      <c r="C45" s="81">
        <v>20000</v>
      </c>
      <c r="D45" s="81"/>
      <c r="F45" s="79">
        <v>24902.5</v>
      </c>
    </row>
    <row r="46" spans="1:6" x14ac:dyDescent="0.3">
      <c r="A46" s="80"/>
      <c r="B46" s="73" t="s">
        <v>241</v>
      </c>
      <c r="C46" s="81">
        <v>18000</v>
      </c>
      <c r="D46" s="81"/>
      <c r="F46" s="79">
        <v>22300</v>
      </c>
    </row>
    <row r="47" spans="1:6" x14ac:dyDescent="0.3">
      <c r="A47" s="80"/>
      <c r="B47" s="73" t="s">
        <v>242</v>
      </c>
      <c r="C47" s="81">
        <v>2500</v>
      </c>
      <c r="D47" s="81"/>
      <c r="F47" s="79">
        <v>2567</v>
      </c>
    </row>
    <row r="48" spans="1:6" x14ac:dyDescent="0.3">
      <c r="A48" s="80"/>
      <c r="B48" s="73" t="s">
        <v>243</v>
      </c>
      <c r="C48" s="81">
        <v>6000</v>
      </c>
      <c r="D48" s="81"/>
      <c r="F48" s="79">
        <v>3000</v>
      </c>
    </row>
    <row r="49" spans="1:8" x14ac:dyDescent="0.3">
      <c r="A49" s="80"/>
      <c r="B49" s="73" t="s">
        <v>244</v>
      </c>
      <c r="C49" s="82">
        <v>3500</v>
      </c>
      <c r="D49" s="82"/>
      <c r="F49" s="70">
        <v>4601</v>
      </c>
    </row>
    <row r="50" spans="1:8" x14ac:dyDescent="0.3">
      <c r="C50" s="79">
        <f>SUM(C45:C49)</f>
        <v>50000</v>
      </c>
      <c r="D50" s="79"/>
      <c r="F50" s="79">
        <f>SUM(F45:F49)</f>
        <v>57370.5</v>
      </c>
    </row>
    <row r="52" spans="1:8" ht="9.75" customHeight="1" x14ac:dyDescent="0.3"/>
    <row r="53" spans="1:8" ht="15.6" x14ac:dyDescent="0.3">
      <c r="A53" s="83" t="s">
        <v>245</v>
      </c>
    </row>
    <row r="54" spans="1:8" x14ac:dyDescent="0.3">
      <c r="A54" s="84" t="s">
        <v>246</v>
      </c>
    </row>
    <row r="55" spans="1:8" s="87" customFormat="1" ht="15" customHeight="1" x14ac:dyDescent="0.3">
      <c r="A55" s="85" t="s">
        <v>247</v>
      </c>
      <c r="B55" s="70"/>
      <c r="C55" s="70"/>
      <c r="D55" s="70"/>
      <c r="E55" s="70"/>
      <c r="F55" s="70"/>
      <c r="G55" s="70"/>
      <c r="H55" s="86"/>
    </row>
    <row r="56" spans="1:8" ht="15" customHeight="1" x14ac:dyDescent="0.3">
      <c r="A56" s="85" t="s">
        <v>248</v>
      </c>
      <c r="H56" s="88"/>
    </row>
    <row r="57" spans="1:8" ht="15" customHeight="1" x14ac:dyDescent="0.3">
      <c r="A57" s="85" t="s">
        <v>249</v>
      </c>
      <c r="H57" s="88"/>
    </row>
    <row r="58" spans="1:8" ht="15" customHeight="1" x14ac:dyDescent="0.3">
      <c r="H58" s="88"/>
    </row>
    <row r="59" spans="1:8" ht="15" customHeight="1" x14ac:dyDescent="0.3">
      <c r="H59" s="88"/>
    </row>
    <row r="60" spans="1:8" ht="15" customHeight="1" x14ac:dyDescent="0.3">
      <c r="A60" s="85"/>
      <c r="H60" s="88"/>
    </row>
    <row r="61" spans="1:8" ht="15" customHeight="1" x14ac:dyDescent="0.3">
      <c r="A61" s="85"/>
      <c r="H61" s="88"/>
    </row>
    <row r="62" spans="1:8" s="87" customFormat="1" ht="15" customHeight="1" x14ac:dyDescent="0.3">
      <c r="G62" s="70"/>
      <c r="H62" s="86"/>
    </row>
    <row r="63" spans="1:8" ht="15" customHeight="1" x14ac:dyDescent="0.3">
      <c r="H63" s="88"/>
    </row>
    <row r="64" spans="1:8" ht="15" customHeight="1" x14ac:dyDescent="0.3">
      <c r="H64" s="88"/>
    </row>
    <row r="65" spans="1:9" s="87" customFormat="1" ht="15" customHeight="1" x14ac:dyDescent="0.3">
      <c r="A65" s="70"/>
      <c r="B65" s="70"/>
      <c r="C65" s="70"/>
      <c r="D65" s="70"/>
      <c r="E65" s="70"/>
      <c r="F65" s="70"/>
      <c r="G65" s="70"/>
    </row>
    <row r="66" spans="1:9" ht="15" customHeight="1" x14ac:dyDescent="0.3"/>
    <row r="67" spans="1:9" ht="15" customHeight="1" x14ac:dyDescent="0.3"/>
    <row r="68" spans="1:9" s="87" customFormat="1" ht="15" customHeight="1" x14ac:dyDescent="0.3">
      <c r="A68" s="70"/>
      <c r="B68" s="70"/>
      <c r="C68" s="70"/>
      <c r="D68" s="70"/>
      <c r="E68" s="70"/>
      <c r="F68" s="70"/>
      <c r="G68" s="70"/>
    </row>
    <row r="69" spans="1:9" ht="15" customHeight="1" x14ac:dyDescent="0.3"/>
    <row r="70" spans="1:9" ht="15" customHeight="1" x14ac:dyDescent="0.3"/>
    <row r="71" spans="1:9" ht="15" customHeight="1" x14ac:dyDescent="0.3"/>
    <row r="72" spans="1:9" ht="15" customHeight="1" x14ac:dyDescent="0.3"/>
    <row r="73" spans="1:9" ht="15" customHeight="1" x14ac:dyDescent="0.3"/>
    <row r="74" spans="1:9" s="87" customFormat="1" ht="15" customHeight="1" x14ac:dyDescent="0.3">
      <c r="A74" s="70"/>
      <c r="B74" s="70"/>
      <c r="C74" s="70"/>
      <c r="D74" s="70"/>
      <c r="E74" s="70"/>
      <c r="F74" s="70"/>
      <c r="G74" s="70"/>
    </row>
    <row r="75" spans="1:9" ht="15" customHeight="1" x14ac:dyDescent="0.3"/>
    <row r="76" spans="1:9" ht="15" customHeight="1" x14ac:dyDescent="0.3"/>
    <row r="77" spans="1:9" ht="15" customHeight="1" x14ac:dyDescent="0.3"/>
    <row r="78" spans="1:9" ht="15" customHeight="1" x14ac:dyDescent="0.3"/>
    <row r="79" spans="1:9" s="87" customFormat="1" ht="15" customHeight="1" x14ac:dyDescent="0.3">
      <c r="A79" s="70"/>
      <c r="B79" s="70"/>
      <c r="C79" s="70"/>
      <c r="D79" s="70"/>
      <c r="E79" s="70"/>
      <c r="F79" s="70"/>
      <c r="G79" s="70"/>
      <c r="I79" s="86"/>
    </row>
    <row r="80" spans="1:9" ht="15" customHeight="1" x14ac:dyDescent="0.3">
      <c r="I80" s="88"/>
    </row>
    <row r="81" spans="1:9" ht="15" customHeight="1" x14ac:dyDescent="0.3">
      <c r="I81" s="88"/>
    </row>
    <row r="82" spans="1:9" s="87" customFormat="1" ht="15" customHeight="1" x14ac:dyDescent="0.3">
      <c r="A82" s="70"/>
      <c r="B82" s="70"/>
      <c r="C82" s="70"/>
      <c r="D82" s="70"/>
      <c r="E82" s="70"/>
      <c r="F82" s="70"/>
      <c r="G82" s="70"/>
      <c r="H82" s="86"/>
    </row>
    <row r="83" spans="1:9" ht="15" customHeight="1" x14ac:dyDescent="0.3"/>
    <row r="84" spans="1:9" ht="15" customHeight="1" x14ac:dyDescent="0.3"/>
    <row r="85" spans="1:9" ht="15" customHeight="1" x14ac:dyDescent="0.3"/>
    <row r="86" spans="1:9" ht="15" customHeight="1" x14ac:dyDescent="0.3"/>
    <row r="87" spans="1:9" ht="15" customHeight="1" x14ac:dyDescent="0.3"/>
    <row r="88" spans="1:9" ht="15" customHeight="1" x14ac:dyDescent="0.3"/>
    <row r="89" spans="1:9" ht="15" customHeight="1" x14ac:dyDescent="0.3"/>
    <row r="90" spans="1:9" ht="15" customHeight="1" x14ac:dyDescent="0.3"/>
    <row r="91" spans="1:9" ht="15" customHeight="1" x14ac:dyDescent="0.3"/>
    <row r="92" spans="1:9" ht="15" customHeight="1" x14ac:dyDescent="0.3"/>
    <row r="93" spans="1:9" ht="15" customHeight="1" x14ac:dyDescent="0.3"/>
    <row r="94" spans="1:9" ht="15" customHeight="1" x14ac:dyDescent="0.3"/>
    <row r="95" spans="1:9" ht="15" customHeight="1" x14ac:dyDescent="0.3"/>
    <row r="96" spans="1:9" ht="15" customHeight="1" x14ac:dyDescent="0.3"/>
    <row r="97" ht="15" customHeight="1" x14ac:dyDescent="0.3"/>
    <row r="98" ht="15" customHeight="1" x14ac:dyDescent="0.3"/>
    <row r="99" ht="9.75" customHeight="1" x14ac:dyDescent="0.3"/>
    <row r="100" ht="15" customHeight="1" x14ac:dyDescent="0.3"/>
    <row r="101" ht="15" customHeight="1" x14ac:dyDescent="0.3"/>
    <row r="102" ht="15" customHeight="1" x14ac:dyDescent="0.3"/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workbookViewId="0">
      <pane ySplit="1" topLeftCell="A2" activePane="bottomLeft" state="frozen"/>
      <selection pane="bottomLeft"/>
    </sheetView>
  </sheetViews>
  <sheetFormatPr defaultRowHeight="14.4" x14ac:dyDescent="0.3"/>
  <cols>
    <col min="1" max="1" width="10.109375" bestFit="1" customWidth="1"/>
    <col min="2" max="2" width="14.77734375" bestFit="1" customWidth="1"/>
    <col min="3" max="3" width="20.6640625" bestFit="1" customWidth="1"/>
    <col min="4" max="4" width="25.77734375" bestFit="1" customWidth="1"/>
    <col min="5" max="5" width="11.21875" style="14" bestFit="1" customWidth="1"/>
    <col min="6" max="6" width="13.6640625" bestFit="1" customWidth="1"/>
    <col min="7" max="8" width="11.21875" bestFit="1" customWidth="1"/>
  </cols>
  <sheetData>
    <row r="1" spans="1:7" x14ac:dyDescent="0.3">
      <c r="A1" s="55" t="s">
        <v>255</v>
      </c>
      <c r="B1" s="56" t="s">
        <v>139</v>
      </c>
      <c r="C1" s="56" t="s">
        <v>22</v>
      </c>
      <c r="D1" s="56" t="s">
        <v>258</v>
      </c>
      <c r="E1" s="107" t="s">
        <v>259</v>
      </c>
      <c r="F1" s="55" t="s">
        <v>134</v>
      </c>
    </row>
    <row r="2" spans="1:7" x14ac:dyDescent="0.3">
      <c r="A2" s="65">
        <v>44340</v>
      </c>
      <c r="B2" s="58" t="s">
        <v>114</v>
      </c>
      <c r="C2" s="59" t="s">
        <v>129</v>
      </c>
      <c r="D2" s="59"/>
      <c r="E2" s="14">
        <v>20000</v>
      </c>
      <c r="F2" t="s">
        <v>136</v>
      </c>
    </row>
    <row r="3" spans="1:7" x14ac:dyDescent="0.3">
      <c r="A3" s="38">
        <v>44369</v>
      </c>
      <c r="B3" t="s">
        <v>114</v>
      </c>
      <c r="C3" t="s">
        <v>1</v>
      </c>
      <c r="D3" t="s">
        <v>135</v>
      </c>
      <c r="E3" s="14">
        <v>30000</v>
      </c>
      <c r="F3" t="s">
        <v>137</v>
      </c>
    </row>
    <row r="4" spans="1:7" x14ac:dyDescent="0.3">
      <c r="A4" s="38">
        <v>44433</v>
      </c>
      <c r="B4" t="s">
        <v>114</v>
      </c>
      <c r="C4" t="s">
        <v>152</v>
      </c>
      <c r="E4" s="14">
        <v>20000</v>
      </c>
      <c r="F4" t="s">
        <v>136</v>
      </c>
    </row>
    <row r="5" spans="1:7" x14ac:dyDescent="0.3">
      <c r="A5" s="38">
        <v>44537</v>
      </c>
      <c r="B5" t="s">
        <v>114</v>
      </c>
      <c r="C5" t="s">
        <v>168</v>
      </c>
      <c r="E5" s="14">
        <v>13000</v>
      </c>
      <c r="F5" t="s">
        <v>169</v>
      </c>
    </row>
    <row r="6" spans="1:7" x14ac:dyDescent="0.3">
      <c r="A6" s="38">
        <v>44544</v>
      </c>
      <c r="B6" t="s">
        <v>114</v>
      </c>
      <c r="C6" t="s">
        <v>1</v>
      </c>
      <c r="D6" t="s">
        <v>191</v>
      </c>
      <c r="E6" s="14">
        <v>30996</v>
      </c>
      <c r="F6" t="s">
        <v>137</v>
      </c>
    </row>
    <row r="7" spans="1:7" x14ac:dyDescent="0.3">
      <c r="A7" s="38">
        <v>44526</v>
      </c>
      <c r="B7" t="s">
        <v>159</v>
      </c>
      <c r="D7" t="s">
        <v>173</v>
      </c>
      <c r="E7" s="14">
        <v>750</v>
      </c>
      <c r="F7" t="s">
        <v>146</v>
      </c>
    </row>
    <row r="8" spans="1:7" x14ac:dyDescent="0.3">
      <c r="A8" s="38">
        <v>44529</v>
      </c>
      <c r="B8" t="s">
        <v>159</v>
      </c>
      <c r="D8" t="s">
        <v>174</v>
      </c>
      <c r="E8" s="14">
        <v>1125</v>
      </c>
      <c r="F8" t="s">
        <v>160</v>
      </c>
    </row>
    <row r="9" spans="1:7" x14ac:dyDescent="0.3">
      <c r="A9" s="38">
        <v>44529</v>
      </c>
      <c r="B9" t="s">
        <v>159</v>
      </c>
      <c r="D9" t="s">
        <v>163</v>
      </c>
      <c r="E9" s="14">
        <v>375</v>
      </c>
      <c r="F9" t="s">
        <v>163</v>
      </c>
    </row>
    <row r="10" spans="1:7" x14ac:dyDescent="0.3">
      <c r="A10" s="38">
        <v>44530</v>
      </c>
      <c r="B10" t="s">
        <v>159</v>
      </c>
      <c r="D10" t="s">
        <v>167</v>
      </c>
      <c r="E10" s="14">
        <v>375</v>
      </c>
      <c r="F10" t="s">
        <v>166</v>
      </c>
    </row>
    <row r="11" spans="1:7" x14ac:dyDescent="0.3">
      <c r="A11" s="38">
        <v>44531</v>
      </c>
      <c r="B11" t="s">
        <v>159</v>
      </c>
      <c r="D11" t="s">
        <v>143</v>
      </c>
      <c r="E11" s="14">
        <v>300</v>
      </c>
      <c r="F11" t="s">
        <v>143</v>
      </c>
    </row>
    <row r="12" spans="1:7" x14ac:dyDescent="0.3">
      <c r="A12" s="38">
        <v>44537</v>
      </c>
      <c r="B12" t="s">
        <v>159</v>
      </c>
      <c r="D12" t="s">
        <v>171</v>
      </c>
      <c r="E12" s="14">
        <v>3000</v>
      </c>
      <c r="F12" t="s">
        <v>151</v>
      </c>
    </row>
    <row r="13" spans="1:7" x14ac:dyDescent="0.3">
      <c r="A13" s="38">
        <v>44537</v>
      </c>
      <c r="B13" t="s">
        <v>159</v>
      </c>
      <c r="D13" t="s">
        <v>170</v>
      </c>
      <c r="E13" s="14">
        <v>375</v>
      </c>
      <c r="F13" t="s">
        <v>170</v>
      </c>
    </row>
    <row r="14" spans="1:7" x14ac:dyDescent="0.3">
      <c r="A14" s="38">
        <v>44540</v>
      </c>
      <c r="B14" t="s">
        <v>159</v>
      </c>
      <c r="D14" t="s">
        <v>172</v>
      </c>
      <c r="E14" s="14">
        <v>1125</v>
      </c>
      <c r="F14" t="s">
        <v>69</v>
      </c>
    </row>
    <row r="15" spans="1:7" x14ac:dyDescent="0.3">
      <c r="A15" s="38">
        <v>44550</v>
      </c>
      <c r="B15" t="s">
        <v>159</v>
      </c>
      <c r="D15" t="s">
        <v>176</v>
      </c>
      <c r="E15" s="14">
        <v>1500</v>
      </c>
      <c r="F15" t="s">
        <v>158</v>
      </c>
    </row>
    <row r="16" spans="1:7" x14ac:dyDescent="0.3">
      <c r="A16" s="116">
        <v>44557</v>
      </c>
      <c r="B16" s="114" t="s">
        <v>159</v>
      </c>
      <c r="C16" s="114"/>
      <c r="D16" s="114" t="s">
        <v>180</v>
      </c>
      <c r="E16" s="115">
        <v>3000</v>
      </c>
      <c r="F16" s="114" t="s">
        <v>154</v>
      </c>
      <c r="G16" s="14"/>
    </row>
    <row r="17" spans="1:6" x14ac:dyDescent="0.3">
      <c r="A17" s="116">
        <v>44561</v>
      </c>
      <c r="B17" s="114" t="s">
        <v>159</v>
      </c>
      <c r="C17" s="114"/>
      <c r="D17" s="114" t="s">
        <v>155</v>
      </c>
      <c r="E17" s="115">
        <v>375</v>
      </c>
      <c r="F17" s="114" t="s">
        <v>155</v>
      </c>
    </row>
    <row r="18" spans="1:6" x14ac:dyDescent="0.3">
      <c r="A18" s="38">
        <v>44411</v>
      </c>
      <c r="B18" t="s">
        <v>141</v>
      </c>
      <c r="C18" t="s">
        <v>142</v>
      </c>
      <c r="E18" s="14">
        <v>180</v>
      </c>
      <c r="F18" t="s">
        <v>140</v>
      </c>
    </row>
    <row r="19" spans="1:6" x14ac:dyDescent="0.3">
      <c r="A19" s="38">
        <v>44411</v>
      </c>
      <c r="B19" t="s">
        <v>141</v>
      </c>
      <c r="C19" t="s">
        <v>142</v>
      </c>
      <c r="E19" s="14">
        <v>180</v>
      </c>
      <c r="F19" t="s">
        <v>144</v>
      </c>
    </row>
    <row r="20" spans="1:6" x14ac:dyDescent="0.3">
      <c r="A20" s="38">
        <v>44411</v>
      </c>
      <c r="B20" t="s">
        <v>141</v>
      </c>
      <c r="C20" t="s">
        <v>142</v>
      </c>
      <c r="E20" s="14">
        <v>120</v>
      </c>
      <c r="F20" t="s">
        <v>143</v>
      </c>
    </row>
    <row r="21" spans="1:6" x14ac:dyDescent="0.3">
      <c r="A21" s="38">
        <v>44411</v>
      </c>
      <c r="B21" t="s">
        <v>141</v>
      </c>
      <c r="C21" t="s">
        <v>142</v>
      </c>
      <c r="E21" s="14">
        <v>90</v>
      </c>
      <c r="F21" t="s">
        <v>145</v>
      </c>
    </row>
    <row r="22" spans="1:6" x14ac:dyDescent="0.3">
      <c r="A22" s="38">
        <v>44411</v>
      </c>
      <c r="B22" t="s">
        <v>141</v>
      </c>
      <c r="C22" t="s">
        <v>142</v>
      </c>
      <c r="E22" s="14">
        <v>120</v>
      </c>
      <c r="F22" t="s">
        <v>146</v>
      </c>
    </row>
    <row r="23" spans="1:6" x14ac:dyDescent="0.3">
      <c r="A23" s="38">
        <v>44411</v>
      </c>
      <c r="B23" t="s">
        <v>141</v>
      </c>
      <c r="C23" t="s">
        <v>142</v>
      </c>
      <c r="D23" t="s">
        <v>147</v>
      </c>
      <c r="E23" s="14">
        <v>120</v>
      </c>
      <c r="F23" t="s">
        <v>146</v>
      </c>
    </row>
    <row r="24" spans="1:6" x14ac:dyDescent="0.3">
      <c r="A24" s="38">
        <v>44412</v>
      </c>
      <c r="B24" t="s">
        <v>141</v>
      </c>
      <c r="C24" t="s">
        <v>142</v>
      </c>
      <c r="D24" t="s">
        <v>148</v>
      </c>
      <c r="E24" s="14">
        <v>120</v>
      </c>
      <c r="F24" t="s">
        <v>149</v>
      </c>
    </row>
    <row r="25" spans="1:6" x14ac:dyDescent="0.3">
      <c r="A25" s="38">
        <v>44413</v>
      </c>
      <c r="B25" t="s">
        <v>141</v>
      </c>
      <c r="C25" t="s">
        <v>142</v>
      </c>
      <c r="E25" s="14">
        <v>180</v>
      </c>
      <c r="F25" t="s">
        <v>34</v>
      </c>
    </row>
    <row r="26" spans="1:6" x14ac:dyDescent="0.3">
      <c r="A26" s="38">
        <v>44420</v>
      </c>
      <c r="B26" t="s">
        <v>141</v>
      </c>
      <c r="C26" t="s">
        <v>142</v>
      </c>
      <c r="E26" s="14">
        <v>240</v>
      </c>
      <c r="F26" t="s">
        <v>150</v>
      </c>
    </row>
    <row r="27" spans="1:6" x14ac:dyDescent="0.3">
      <c r="A27" s="38">
        <v>44420</v>
      </c>
      <c r="B27" t="s">
        <v>141</v>
      </c>
      <c r="C27" t="s">
        <v>142</v>
      </c>
      <c r="D27" t="s">
        <v>66</v>
      </c>
      <c r="E27" s="14">
        <v>450</v>
      </c>
      <c r="F27" t="s">
        <v>151</v>
      </c>
    </row>
    <row r="28" spans="1:6" x14ac:dyDescent="0.3">
      <c r="A28" s="38">
        <v>44424</v>
      </c>
      <c r="B28" t="s">
        <v>141</v>
      </c>
      <c r="C28" t="s">
        <v>142</v>
      </c>
      <c r="E28" s="14">
        <v>450</v>
      </c>
      <c r="F28" t="s">
        <v>69</v>
      </c>
    </row>
    <row r="29" spans="1:6" x14ac:dyDescent="0.3">
      <c r="A29" s="38">
        <v>44438</v>
      </c>
      <c r="B29" t="s">
        <v>141</v>
      </c>
      <c r="C29" t="s">
        <v>142</v>
      </c>
      <c r="E29" s="14">
        <v>510</v>
      </c>
      <c r="F29" t="s">
        <v>153</v>
      </c>
    </row>
    <row r="30" spans="1:6" x14ac:dyDescent="0.3">
      <c r="A30" s="38">
        <v>44459</v>
      </c>
      <c r="B30" t="s">
        <v>141</v>
      </c>
      <c r="C30" t="s">
        <v>142</v>
      </c>
      <c r="E30" s="14">
        <v>330</v>
      </c>
      <c r="F30" t="s">
        <v>154</v>
      </c>
    </row>
    <row r="31" spans="1:6" x14ac:dyDescent="0.3">
      <c r="A31" s="38">
        <v>44468</v>
      </c>
      <c r="B31" t="s">
        <v>141</v>
      </c>
      <c r="C31" t="s">
        <v>142</v>
      </c>
      <c r="E31" s="14">
        <v>180</v>
      </c>
      <c r="F31" t="s">
        <v>155</v>
      </c>
    </row>
    <row r="32" spans="1:6" x14ac:dyDescent="0.3">
      <c r="A32" s="38">
        <v>44475</v>
      </c>
      <c r="B32" t="s">
        <v>141</v>
      </c>
      <c r="C32" t="s">
        <v>142</v>
      </c>
      <c r="D32" t="s">
        <v>157</v>
      </c>
      <c r="E32" s="14">
        <v>120</v>
      </c>
      <c r="F32" t="s">
        <v>156</v>
      </c>
    </row>
    <row r="33" spans="1:7" x14ac:dyDescent="0.3">
      <c r="A33" s="38">
        <v>44480</v>
      </c>
      <c r="B33" t="s">
        <v>141</v>
      </c>
      <c r="C33" t="s">
        <v>142</v>
      </c>
      <c r="E33" s="14">
        <v>420</v>
      </c>
      <c r="F33" t="s">
        <v>158</v>
      </c>
      <c r="G33" s="14"/>
    </row>
    <row r="34" spans="1:7" x14ac:dyDescent="0.3">
      <c r="A34" s="38">
        <v>44529</v>
      </c>
      <c r="B34" t="s">
        <v>141</v>
      </c>
      <c r="C34" t="s">
        <v>161</v>
      </c>
      <c r="E34" s="14">
        <v>240</v>
      </c>
      <c r="F34" t="s">
        <v>162</v>
      </c>
    </row>
    <row r="35" spans="1:7" x14ac:dyDescent="0.3">
      <c r="A35" s="38">
        <v>44530</v>
      </c>
      <c r="B35" t="s">
        <v>141</v>
      </c>
      <c r="C35" t="s">
        <v>142</v>
      </c>
      <c r="D35" t="s">
        <v>164</v>
      </c>
      <c r="E35" s="14">
        <v>360</v>
      </c>
      <c r="F35" t="s">
        <v>165</v>
      </c>
    </row>
    <row r="36" spans="1:7" x14ac:dyDescent="0.3">
      <c r="A36" s="38">
        <v>44547</v>
      </c>
      <c r="B36" t="s">
        <v>141</v>
      </c>
      <c r="C36" t="s">
        <v>161</v>
      </c>
      <c r="D36" t="s">
        <v>164</v>
      </c>
      <c r="E36" s="14">
        <v>840</v>
      </c>
      <c r="F36" t="s">
        <v>175</v>
      </c>
    </row>
    <row r="37" spans="1:7" x14ac:dyDescent="0.3">
      <c r="A37" s="38">
        <v>44547</v>
      </c>
      <c r="B37" t="s">
        <v>141</v>
      </c>
      <c r="C37" t="s">
        <v>161</v>
      </c>
      <c r="E37" s="14">
        <v>180</v>
      </c>
      <c r="F37" t="s">
        <v>143</v>
      </c>
    </row>
    <row r="38" spans="1:7" x14ac:dyDescent="0.3">
      <c r="A38" s="38">
        <v>44549</v>
      </c>
      <c r="B38" t="s">
        <v>141</v>
      </c>
      <c r="C38" t="s">
        <v>161</v>
      </c>
      <c r="E38" s="14">
        <v>270</v>
      </c>
      <c r="F38" t="s">
        <v>144</v>
      </c>
    </row>
    <row r="39" spans="1:7" x14ac:dyDescent="0.3">
      <c r="A39" s="38">
        <v>44550</v>
      </c>
      <c r="B39" t="s">
        <v>141</v>
      </c>
      <c r="C39" t="s">
        <v>161</v>
      </c>
      <c r="E39" s="14">
        <v>420</v>
      </c>
      <c r="F39" t="s">
        <v>140</v>
      </c>
    </row>
    <row r="40" spans="1:7" x14ac:dyDescent="0.3">
      <c r="A40" s="38">
        <v>44553</v>
      </c>
      <c r="B40" t="s">
        <v>141</v>
      </c>
      <c r="C40" t="s">
        <v>161</v>
      </c>
      <c r="E40" s="14">
        <v>420</v>
      </c>
      <c r="F40" t="s">
        <v>34</v>
      </c>
    </row>
    <row r="41" spans="1:7" x14ac:dyDescent="0.3">
      <c r="A41" s="116">
        <v>44559</v>
      </c>
      <c r="B41" s="114" t="s">
        <v>141</v>
      </c>
      <c r="C41" s="114" t="s">
        <v>161</v>
      </c>
      <c r="D41" s="114"/>
      <c r="E41" s="115">
        <v>120</v>
      </c>
      <c r="F41" s="114" t="s">
        <v>177</v>
      </c>
    </row>
    <row r="42" spans="1:7" x14ac:dyDescent="0.3">
      <c r="A42" s="116">
        <v>44557</v>
      </c>
      <c r="B42" s="114" t="s">
        <v>141</v>
      </c>
      <c r="C42" s="114" t="s">
        <v>161</v>
      </c>
      <c r="D42" s="114"/>
      <c r="E42" s="115">
        <v>150</v>
      </c>
      <c r="F42" s="114" t="s">
        <v>154</v>
      </c>
    </row>
    <row r="43" spans="1:7" x14ac:dyDescent="0.3">
      <c r="A43" s="116">
        <v>44579</v>
      </c>
      <c r="B43" s="114" t="s">
        <v>141</v>
      </c>
      <c r="C43" s="114" t="s">
        <v>161</v>
      </c>
      <c r="D43" s="114"/>
      <c r="E43" s="115">
        <v>1470</v>
      </c>
      <c r="F43" s="114" t="s">
        <v>158</v>
      </c>
    </row>
    <row r="44" spans="1:7" x14ac:dyDescent="0.3">
      <c r="A44" s="116">
        <v>44556</v>
      </c>
      <c r="B44" s="114" t="s">
        <v>141</v>
      </c>
      <c r="C44" s="114" t="s">
        <v>161</v>
      </c>
      <c r="D44" s="114" t="s">
        <v>264</v>
      </c>
      <c r="E44" s="115">
        <v>60</v>
      </c>
      <c r="F44" s="114" t="s">
        <v>178</v>
      </c>
    </row>
    <row r="45" spans="1:7" x14ac:dyDescent="0.3">
      <c r="A45" s="116">
        <v>44561</v>
      </c>
      <c r="B45" s="114" t="s">
        <v>141</v>
      </c>
      <c r="C45" s="114" t="s">
        <v>161</v>
      </c>
      <c r="D45" s="114"/>
      <c r="E45" s="115">
        <v>420</v>
      </c>
      <c r="F45" s="114" t="s">
        <v>155</v>
      </c>
    </row>
    <row r="46" spans="1:7" x14ac:dyDescent="0.3">
      <c r="A46" s="116">
        <v>44572</v>
      </c>
      <c r="B46" s="114" t="s">
        <v>141</v>
      </c>
      <c r="C46" s="114" t="s">
        <v>161</v>
      </c>
      <c r="D46" s="114"/>
      <c r="E46" s="115">
        <v>540</v>
      </c>
      <c r="F46" s="114" t="s">
        <v>151</v>
      </c>
    </row>
    <row r="47" spans="1:7" x14ac:dyDescent="0.3">
      <c r="A47" s="116">
        <v>44554</v>
      </c>
      <c r="B47" s="114" t="s">
        <v>141</v>
      </c>
      <c r="C47" s="114" t="s">
        <v>161</v>
      </c>
      <c r="D47" s="114" t="s">
        <v>179</v>
      </c>
      <c r="E47" s="115">
        <v>180</v>
      </c>
      <c r="F47" s="114" t="s">
        <v>156</v>
      </c>
    </row>
    <row r="48" spans="1:7" x14ac:dyDescent="0.3">
      <c r="A48" s="116">
        <v>44559</v>
      </c>
      <c r="B48" s="114" t="s">
        <v>141</v>
      </c>
      <c r="C48" s="114" t="s">
        <v>161</v>
      </c>
      <c r="D48" s="114" t="s">
        <v>179</v>
      </c>
      <c r="E48" s="115">
        <v>180</v>
      </c>
      <c r="F48" s="114" t="s">
        <v>146</v>
      </c>
    </row>
    <row r="49" spans="1:8" x14ac:dyDescent="0.3">
      <c r="A49" s="157">
        <v>44560</v>
      </c>
      <c r="B49" s="158" t="s">
        <v>141</v>
      </c>
      <c r="C49" s="158" t="s">
        <v>161</v>
      </c>
      <c r="D49" s="158"/>
      <c r="E49" s="159">
        <v>840</v>
      </c>
      <c r="F49" s="158" t="s">
        <v>69</v>
      </c>
    </row>
    <row r="50" spans="1:8" x14ac:dyDescent="0.3">
      <c r="A50" s="116">
        <v>44571</v>
      </c>
      <c r="B50" s="114" t="s">
        <v>141</v>
      </c>
      <c r="C50" s="114" t="s">
        <v>161</v>
      </c>
      <c r="D50" s="114"/>
      <c r="E50" s="115">
        <v>210</v>
      </c>
      <c r="F50" s="114" t="s">
        <v>149</v>
      </c>
      <c r="H50" s="14"/>
    </row>
    <row r="51" spans="1:8" x14ac:dyDescent="0.3">
      <c r="A51" s="157">
        <v>44560</v>
      </c>
      <c r="B51" s="158" t="s">
        <v>141</v>
      </c>
      <c r="C51" s="158" t="s">
        <v>161</v>
      </c>
      <c r="D51" s="158"/>
      <c r="E51" s="159">
        <v>240</v>
      </c>
      <c r="F51" s="158" t="s">
        <v>150</v>
      </c>
      <c r="H51" s="14"/>
    </row>
    <row r="52" spans="1:8" x14ac:dyDescent="0.3">
      <c r="A52" s="157">
        <v>44560</v>
      </c>
      <c r="B52" s="158" t="s">
        <v>141</v>
      </c>
      <c r="C52" s="158" t="s">
        <v>161</v>
      </c>
      <c r="D52" s="158"/>
      <c r="E52" s="159">
        <v>1500</v>
      </c>
      <c r="F52" s="158" t="s">
        <v>153</v>
      </c>
    </row>
    <row r="53" spans="1:8" x14ac:dyDescent="0.3">
      <c r="A53" s="38">
        <v>44372</v>
      </c>
      <c r="B53" t="s">
        <v>138</v>
      </c>
      <c r="E53" s="14">
        <v>800</v>
      </c>
      <c r="F53" t="s">
        <v>256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tabSelected="1" workbookViewId="0">
      <pane ySplit="1" topLeftCell="A2" activePane="bottomLeft" state="frozen"/>
      <selection pane="bottomLeft"/>
    </sheetView>
  </sheetViews>
  <sheetFormatPr defaultRowHeight="14.4" x14ac:dyDescent="0.3"/>
  <cols>
    <col min="1" max="1" width="10.109375" style="1" bestFit="1" customWidth="1"/>
    <col min="2" max="2" width="14.21875" style="1" bestFit="1" customWidth="1"/>
    <col min="3" max="3" width="14.33203125" style="5" customWidth="1"/>
    <col min="4" max="4" width="24.88671875" style="5" bestFit="1" customWidth="1"/>
    <col min="5" max="5" width="36.6640625" style="1" customWidth="1"/>
    <col min="6" max="6" width="7.109375" style="1" bestFit="1" customWidth="1"/>
    <col min="7" max="7" width="7.109375" style="1" customWidth="1"/>
    <col min="8" max="8" width="7.109375" style="1" bestFit="1" customWidth="1"/>
    <col min="9" max="9" width="11.33203125" style="1" bestFit="1" customWidth="1"/>
    <col min="10" max="11" width="12.21875" style="1" bestFit="1" customWidth="1"/>
    <col min="12" max="12" width="17.44140625" style="1" bestFit="1" customWidth="1"/>
    <col min="13" max="13" width="8.88671875" style="7"/>
    <col min="14" max="16384" width="8.88671875" style="1"/>
  </cols>
  <sheetData>
    <row r="1" spans="1:13" x14ac:dyDescent="0.3">
      <c r="A1" s="55" t="s">
        <v>0</v>
      </c>
      <c r="B1" s="55" t="s">
        <v>126</v>
      </c>
      <c r="C1" s="56" t="s">
        <v>21</v>
      </c>
      <c r="D1" s="56" t="s">
        <v>258</v>
      </c>
      <c r="E1" s="55" t="s">
        <v>22</v>
      </c>
      <c r="F1" s="55" t="s">
        <v>44</v>
      </c>
      <c r="G1" s="55" t="s">
        <v>45</v>
      </c>
      <c r="H1" s="55" t="s">
        <v>2</v>
      </c>
      <c r="I1" s="55" t="s">
        <v>26</v>
      </c>
      <c r="J1" s="55" t="s">
        <v>259</v>
      </c>
      <c r="K1" s="55" t="s">
        <v>127</v>
      </c>
      <c r="L1" s="55" t="s">
        <v>8</v>
      </c>
      <c r="M1" s="12" t="s">
        <v>22</v>
      </c>
    </row>
    <row r="2" spans="1:13" x14ac:dyDescent="0.3">
      <c r="A2" s="162">
        <v>44560</v>
      </c>
      <c r="B2" s="8">
        <v>44542</v>
      </c>
      <c r="C2" s="161" t="s">
        <v>114</v>
      </c>
      <c r="D2" s="161" t="s">
        <v>129</v>
      </c>
      <c r="E2" s="7" t="s">
        <v>267</v>
      </c>
      <c r="J2" s="9">
        <v>6036</v>
      </c>
      <c r="K2" s="9">
        <v>6036</v>
      </c>
      <c r="L2" s="7" t="s">
        <v>5</v>
      </c>
      <c r="M2" s="7" t="s">
        <v>54</v>
      </c>
    </row>
    <row r="3" spans="1:13" x14ac:dyDescent="0.3">
      <c r="A3" s="65">
        <v>44560</v>
      </c>
      <c r="B3" s="166">
        <v>44542</v>
      </c>
      <c r="C3" s="15" t="s">
        <v>114</v>
      </c>
      <c r="D3" s="15" t="s">
        <v>129</v>
      </c>
      <c r="E3" s="58" t="s">
        <v>121</v>
      </c>
      <c r="F3" s="16"/>
      <c r="G3" s="16"/>
      <c r="H3" s="16"/>
      <c r="I3" s="16" t="s">
        <v>338</v>
      </c>
      <c r="J3" s="59">
        <v>3000</v>
      </c>
      <c r="K3" s="59">
        <v>3000</v>
      </c>
      <c r="L3" s="58" t="s">
        <v>27</v>
      </c>
      <c r="M3" s="58" t="s">
        <v>54</v>
      </c>
    </row>
    <row r="4" spans="1:13" x14ac:dyDescent="0.3">
      <c r="A4" s="162">
        <v>44559</v>
      </c>
      <c r="B4" s="8">
        <v>44542</v>
      </c>
      <c r="C4" s="161" t="s">
        <v>114</v>
      </c>
      <c r="D4" s="161" t="s">
        <v>129</v>
      </c>
      <c r="E4" s="7" t="s">
        <v>119</v>
      </c>
      <c r="J4" s="9">
        <v>2550</v>
      </c>
      <c r="K4" s="9">
        <v>3000</v>
      </c>
      <c r="L4" s="7" t="s">
        <v>123</v>
      </c>
      <c r="M4" s="7" t="s">
        <v>55</v>
      </c>
    </row>
    <row r="5" spans="1:13" x14ac:dyDescent="0.3">
      <c r="A5" s="162">
        <v>44559</v>
      </c>
      <c r="B5" s="8">
        <v>44542</v>
      </c>
      <c r="C5" s="161" t="s">
        <v>114</v>
      </c>
      <c r="D5" s="161" t="s">
        <v>129</v>
      </c>
      <c r="E5" s="7" t="s">
        <v>116</v>
      </c>
      <c r="J5" s="9">
        <v>2000</v>
      </c>
      <c r="K5" s="9">
        <v>2000</v>
      </c>
      <c r="L5" s="7" t="s">
        <v>14</v>
      </c>
      <c r="M5" s="7" t="s">
        <v>54</v>
      </c>
    </row>
    <row r="6" spans="1:13" x14ac:dyDescent="0.3">
      <c r="A6" s="162">
        <v>44559</v>
      </c>
      <c r="B6" s="8">
        <v>44542</v>
      </c>
      <c r="C6" s="161" t="s">
        <v>114</v>
      </c>
      <c r="D6" s="161" t="s">
        <v>129</v>
      </c>
      <c r="E6" s="7" t="s">
        <v>120</v>
      </c>
      <c r="J6" s="9">
        <v>2000</v>
      </c>
      <c r="K6" s="9">
        <v>2000</v>
      </c>
      <c r="L6" s="7" t="s">
        <v>32</v>
      </c>
      <c r="M6" s="7" t="s">
        <v>54</v>
      </c>
    </row>
    <row r="7" spans="1:13" x14ac:dyDescent="0.3">
      <c r="A7" s="65">
        <v>44559</v>
      </c>
      <c r="B7" s="166">
        <v>44542</v>
      </c>
      <c r="C7" s="15" t="s">
        <v>114</v>
      </c>
      <c r="D7" s="15" t="s">
        <v>129</v>
      </c>
      <c r="E7" s="58" t="s">
        <v>117</v>
      </c>
      <c r="F7" s="16"/>
      <c r="G7" s="16"/>
      <c r="H7" s="16"/>
      <c r="I7" s="16"/>
      <c r="J7" s="59">
        <v>1700</v>
      </c>
      <c r="K7" s="59">
        <v>2000</v>
      </c>
      <c r="L7" s="58" t="s">
        <v>60</v>
      </c>
      <c r="M7" s="58" t="s">
        <v>55</v>
      </c>
    </row>
    <row r="8" spans="1:13" x14ac:dyDescent="0.3">
      <c r="A8" s="65">
        <v>44560</v>
      </c>
      <c r="B8" s="166">
        <v>44542</v>
      </c>
      <c r="C8" s="15" t="s">
        <v>114</v>
      </c>
      <c r="D8" s="15" t="s">
        <v>129</v>
      </c>
      <c r="E8" s="58" t="s">
        <v>118</v>
      </c>
      <c r="F8" s="16"/>
      <c r="G8" s="16"/>
      <c r="H8" s="16"/>
      <c r="I8" s="16"/>
      <c r="J8" s="59">
        <v>1700</v>
      </c>
      <c r="K8" s="59">
        <v>2000</v>
      </c>
      <c r="L8" s="58" t="s">
        <v>122</v>
      </c>
      <c r="M8" s="58" t="s">
        <v>55</v>
      </c>
    </row>
    <row r="9" spans="1:13" x14ac:dyDescent="0.3">
      <c r="A9" s="2">
        <v>44358</v>
      </c>
      <c r="B9" s="2">
        <v>44261</v>
      </c>
      <c r="C9" s="4" t="s">
        <v>12</v>
      </c>
      <c r="D9" s="4" t="s">
        <v>56</v>
      </c>
      <c r="E9" s="4" t="s">
        <v>19</v>
      </c>
      <c r="F9" s="4" t="s">
        <v>5</v>
      </c>
      <c r="G9" s="4" t="s">
        <v>5</v>
      </c>
      <c r="H9" s="4" t="s">
        <v>5</v>
      </c>
      <c r="I9" s="4" t="s">
        <v>5</v>
      </c>
      <c r="J9" s="10">
        <v>4155</v>
      </c>
      <c r="K9" s="10">
        <v>4155</v>
      </c>
      <c r="L9" s="3" t="s">
        <v>25</v>
      </c>
      <c r="M9" s="7" t="s">
        <v>54</v>
      </c>
    </row>
    <row r="10" spans="1:13" x14ac:dyDescent="0.3">
      <c r="A10" s="2">
        <v>44371</v>
      </c>
      <c r="B10" s="2">
        <v>44363</v>
      </c>
      <c r="C10" s="4" t="s">
        <v>12</v>
      </c>
      <c r="D10" s="7"/>
      <c r="E10" s="4" t="s">
        <v>257</v>
      </c>
      <c r="F10" s="4" t="s">
        <v>5</v>
      </c>
      <c r="G10" s="4" t="s">
        <v>5</v>
      </c>
      <c r="H10" s="4" t="s">
        <v>5</v>
      </c>
      <c r="I10" s="4" t="s">
        <v>5</v>
      </c>
      <c r="J10" s="10">
        <v>800</v>
      </c>
      <c r="K10" s="10">
        <v>800</v>
      </c>
      <c r="L10" s="3" t="s">
        <v>16</v>
      </c>
      <c r="M10" s="4" t="s">
        <v>54</v>
      </c>
    </row>
    <row r="11" spans="1:13" x14ac:dyDescent="0.3">
      <c r="A11" s="166">
        <v>44583</v>
      </c>
      <c r="B11" s="166">
        <v>44366</v>
      </c>
      <c r="C11" s="58" t="s">
        <v>12</v>
      </c>
      <c r="D11" s="58"/>
      <c r="E11" s="58" t="s">
        <v>95</v>
      </c>
      <c r="F11" s="58" t="s">
        <v>5</v>
      </c>
      <c r="G11" s="58" t="s">
        <v>5</v>
      </c>
      <c r="H11" s="58" t="s">
        <v>5</v>
      </c>
      <c r="I11" s="58" t="s">
        <v>5</v>
      </c>
      <c r="J11" s="59">
        <v>2500</v>
      </c>
      <c r="K11" s="59">
        <v>2500</v>
      </c>
      <c r="L11" s="58" t="s">
        <v>96</v>
      </c>
      <c r="M11" s="58" t="s">
        <v>54</v>
      </c>
    </row>
    <row r="12" spans="1:13" x14ac:dyDescent="0.3">
      <c r="A12" s="166">
        <v>44583</v>
      </c>
      <c r="B12" s="166">
        <v>44366</v>
      </c>
      <c r="C12" s="58" t="s">
        <v>12</v>
      </c>
      <c r="D12" s="58"/>
      <c r="E12" s="58" t="s">
        <v>103</v>
      </c>
      <c r="F12" s="58" t="s">
        <v>5</v>
      </c>
      <c r="G12" s="58" t="s">
        <v>5</v>
      </c>
      <c r="H12" s="58" t="s">
        <v>5</v>
      </c>
      <c r="I12" s="58" t="s">
        <v>5</v>
      </c>
      <c r="J12" s="59">
        <v>680</v>
      </c>
      <c r="K12" s="59">
        <v>680</v>
      </c>
      <c r="L12" s="58" t="s">
        <v>96</v>
      </c>
      <c r="M12" s="58" t="s">
        <v>54</v>
      </c>
    </row>
    <row r="13" spans="1:13" x14ac:dyDescent="0.3">
      <c r="A13" s="2">
        <v>44377</v>
      </c>
      <c r="B13" s="2">
        <v>44377</v>
      </c>
      <c r="C13" s="4" t="s">
        <v>12</v>
      </c>
      <c r="D13" s="4"/>
      <c r="E13" s="4" t="s">
        <v>11</v>
      </c>
      <c r="F13" s="4" t="s">
        <v>5</v>
      </c>
      <c r="G13" s="4" t="s">
        <v>5</v>
      </c>
      <c r="H13" s="4" t="s">
        <v>5</v>
      </c>
      <c r="I13" s="4" t="s">
        <v>5</v>
      </c>
      <c r="J13" s="10">
        <v>9468</v>
      </c>
      <c r="K13" s="10">
        <v>9468</v>
      </c>
      <c r="L13" s="3" t="s">
        <v>25</v>
      </c>
      <c r="M13" s="4" t="s">
        <v>54</v>
      </c>
    </row>
    <row r="14" spans="1:13" x14ac:dyDescent="0.3">
      <c r="A14" s="2">
        <v>44377</v>
      </c>
      <c r="B14" s="2">
        <v>44377</v>
      </c>
      <c r="C14" s="4" t="s">
        <v>12</v>
      </c>
      <c r="D14" s="4"/>
      <c r="E14" s="7" t="s">
        <v>24</v>
      </c>
      <c r="F14" s="4" t="s">
        <v>5</v>
      </c>
      <c r="G14" s="4" t="s">
        <v>5</v>
      </c>
      <c r="H14" s="4" t="s">
        <v>5</v>
      </c>
      <c r="I14" s="4" t="s">
        <v>5</v>
      </c>
      <c r="J14" s="11">
        <v>3943.1</v>
      </c>
      <c r="K14" s="11">
        <v>3943.1</v>
      </c>
      <c r="L14" s="4" t="s">
        <v>23</v>
      </c>
      <c r="M14" s="4" t="s">
        <v>54</v>
      </c>
    </row>
    <row r="15" spans="1:13" x14ac:dyDescent="0.3">
      <c r="A15" s="8">
        <v>44534</v>
      </c>
      <c r="B15" s="8">
        <v>44380</v>
      </c>
      <c r="C15" s="7" t="s">
        <v>12</v>
      </c>
      <c r="D15" s="7"/>
      <c r="E15" s="7" t="s">
        <v>94</v>
      </c>
      <c r="F15" s="7" t="s">
        <v>5</v>
      </c>
      <c r="G15" s="7" t="s">
        <v>5</v>
      </c>
      <c r="H15" s="7" t="s">
        <v>5</v>
      </c>
      <c r="I15" s="7" t="s">
        <v>5</v>
      </c>
      <c r="J15" s="9">
        <v>1500</v>
      </c>
      <c r="K15" s="9">
        <v>1500</v>
      </c>
      <c r="L15" s="7" t="s">
        <v>72</v>
      </c>
      <c r="M15" s="7" t="s">
        <v>54</v>
      </c>
    </row>
    <row r="16" spans="1:13" x14ac:dyDescent="0.3">
      <c r="A16" s="166">
        <v>44583</v>
      </c>
      <c r="B16" s="166">
        <v>44464</v>
      </c>
      <c r="C16" s="58" t="s">
        <v>12</v>
      </c>
      <c r="D16" s="58"/>
      <c r="E16" s="58" t="s">
        <v>97</v>
      </c>
      <c r="F16" s="58" t="s">
        <v>5</v>
      </c>
      <c r="G16" s="58" t="s">
        <v>5</v>
      </c>
      <c r="H16" s="58" t="s">
        <v>5</v>
      </c>
      <c r="I16" s="58" t="s">
        <v>5</v>
      </c>
      <c r="J16" s="59">
        <v>800</v>
      </c>
      <c r="K16" s="59">
        <v>800</v>
      </c>
      <c r="L16" s="58" t="s">
        <v>98</v>
      </c>
      <c r="M16" s="58" t="s">
        <v>54</v>
      </c>
    </row>
    <row r="17" spans="1:13" x14ac:dyDescent="0.3">
      <c r="A17" s="166">
        <v>44583</v>
      </c>
      <c r="B17" s="166">
        <v>44513</v>
      </c>
      <c r="C17" s="58" t="s">
        <v>12</v>
      </c>
      <c r="D17" s="58"/>
      <c r="E17" s="58" t="s">
        <v>100</v>
      </c>
      <c r="F17" s="58" t="s">
        <v>5</v>
      </c>
      <c r="G17" s="58" t="s">
        <v>5</v>
      </c>
      <c r="H17" s="58" t="s">
        <v>5</v>
      </c>
      <c r="I17" s="58" t="s">
        <v>5</v>
      </c>
      <c r="J17" s="59">
        <v>600</v>
      </c>
      <c r="K17" s="59">
        <v>600</v>
      </c>
      <c r="L17" s="58" t="s">
        <v>96</v>
      </c>
      <c r="M17" s="58" t="s">
        <v>54</v>
      </c>
    </row>
    <row r="18" spans="1:13" x14ac:dyDescent="0.3">
      <c r="A18" s="166">
        <v>44563</v>
      </c>
      <c r="B18" s="166">
        <v>44527</v>
      </c>
      <c r="C18" s="58" t="s">
        <v>12</v>
      </c>
      <c r="D18" s="58"/>
      <c r="E18" s="58" t="s">
        <v>99</v>
      </c>
      <c r="F18" s="58" t="s">
        <v>5</v>
      </c>
      <c r="G18" s="58" t="s">
        <v>5</v>
      </c>
      <c r="H18" s="58" t="s">
        <v>5</v>
      </c>
      <c r="I18" s="58" t="s">
        <v>5</v>
      </c>
      <c r="J18" s="59">
        <v>800</v>
      </c>
      <c r="K18" s="59">
        <v>800</v>
      </c>
      <c r="L18" s="58" t="s">
        <v>72</v>
      </c>
      <c r="M18" s="58" t="s">
        <v>54</v>
      </c>
    </row>
    <row r="19" spans="1:13" x14ac:dyDescent="0.3">
      <c r="A19" s="166">
        <v>44583</v>
      </c>
      <c r="B19" s="166">
        <v>44541</v>
      </c>
      <c r="C19" s="58" t="s">
        <v>12</v>
      </c>
      <c r="D19" s="58"/>
      <c r="E19" s="58" t="s">
        <v>101</v>
      </c>
      <c r="F19" s="58" t="s">
        <v>5</v>
      </c>
      <c r="G19" s="58" t="s">
        <v>5</v>
      </c>
      <c r="H19" s="58" t="s">
        <v>5</v>
      </c>
      <c r="I19" s="58" t="s">
        <v>5</v>
      </c>
      <c r="J19" s="59">
        <v>600</v>
      </c>
      <c r="K19" s="59">
        <v>600</v>
      </c>
      <c r="L19" s="58" t="s">
        <v>102</v>
      </c>
      <c r="M19" s="58" t="s">
        <v>54</v>
      </c>
    </row>
    <row r="20" spans="1:13" x14ac:dyDescent="0.3">
      <c r="A20" s="2">
        <v>44274</v>
      </c>
      <c r="B20" s="2">
        <v>44255</v>
      </c>
      <c r="C20" s="4" t="s">
        <v>1</v>
      </c>
      <c r="D20" s="4"/>
      <c r="E20" s="4" t="s">
        <v>107</v>
      </c>
      <c r="F20" s="4" t="s">
        <v>5</v>
      </c>
      <c r="G20" s="4">
        <v>0</v>
      </c>
      <c r="H20" s="4" t="s">
        <v>4</v>
      </c>
      <c r="I20" s="4" t="s">
        <v>37</v>
      </c>
      <c r="J20" s="10">
        <v>1520</v>
      </c>
      <c r="K20" s="10">
        <v>1520</v>
      </c>
      <c r="L20" s="3" t="s">
        <v>7</v>
      </c>
      <c r="M20" s="4" t="s">
        <v>54</v>
      </c>
    </row>
    <row r="21" spans="1:13" x14ac:dyDescent="0.3">
      <c r="A21" s="2">
        <v>44353</v>
      </c>
      <c r="B21" s="2">
        <v>44255</v>
      </c>
      <c r="C21" s="4" t="s">
        <v>1</v>
      </c>
      <c r="D21" s="4"/>
      <c r="E21" s="4" t="s">
        <v>107</v>
      </c>
      <c r="F21" s="4" t="s">
        <v>5</v>
      </c>
      <c r="G21" s="4">
        <v>0</v>
      </c>
      <c r="H21" s="4" t="s">
        <v>29</v>
      </c>
      <c r="I21" s="4" t="s">
        <v>33</v>
      </c>
      <c r="J21" s="10">
        <v>680</v>
      </c>
      <c r="K21" s="10">
        <v>800</v>
      </c>
      <c r="L21" s="3" t="s">
        <v>34</v>
      </c>
      <c r="M21" s="4" t="s">
        <v>55</v>
      </c>
    </row>
    <row r="22" spans="1:13" x14ac:dyDescent="0.3">
      <c r="A22" s="2">
        <v>44353</v>
      </c>
      <c r="B22" s="2">
        <v>44255</v>
      </c>
      <c r="C22" s="4" t="s">
        <v>1</v>
      </c>
      <c r="D22" s="4"/>
      <c r="E22" s="4" t="s">
        <v>107</v>
      </c>
      <c r="F22" s="4" t="s">
        <v>5</v>
      </c>
      <c r="G22" s="4">
        <v>0</v>
      </c>
      <c r="H22" s="4" t="s">
        <v>31</v>
      </c>
      <c r="I22" s="4" t="s">
        <v>35</v>
      </c>
      <c r="J22" s="10">
        <v>510</v>
      </c>
      <c r="K22" s="10">
        <v>600</v>
      </c>
      <c r="L22" s="3" t="s">
        <v>38</v>
      </c>
      <c r="M22" s="4" t="s">
        <v>55</v>
      </c>
    </row>
    <row r="23" spans="1:13" x14ac:dyDescent="0.3">
      <c r="A23" s="2">
        <v>44467</v>
      </c>
      <c r="B23" s="2">
        <v>44326</v>
      </c>
      <c r="C23" s="4" t="s">
        <v>1</v>
      </c>
      <c r="D23" s="4" t="s">
        <v>75</v>
      </c>
      <c r="E23" s="4" t="s">
        <v>108</v>
      </c>
      <c r="F23" s="4" t="s">
        <v>5</v>
      </c>
      <c r="G23" s="4" t="s">
        <v>92</v>
      </c>
      <c r="H23" s="4" t="s">
        <v>4</v>
      </c>
      <c r="I23" s="4" t="s">
        <v>6</v>
      </c>
      <c r="J23" s="10">
        <v>760</v>
      </c>
      <c r="K23" s="10">
        <v>760</v>
      </c>
      <c r="L23" s="3" t="s">
        <v>7</v>
      </c>
      <c r="M23" s="4" t="s">
        <v>54</v>
      </c>
    </row>
    <row r="24" spans="1:13" x14ac:dyDescent="0.3">
      <c r="A24" s="2">
        <v>44467</v>
      </c>
      <c r="B24" s="2">
        <v>44345</v>
      </c>
      <c r="C24" s="4" t="s">
        <v>1</v>
      </c>
      <c r="D24" s="4" t="s">
        <v>75</v>
      </c>
      <c r="E24" s="4" t="s">
        <v>3</v>
      </c>
      <c r="F24" s="4" t="s">
        <v>5</v>
      </c>
      <c r="G24" s="4">
        <v>1</v>
      </c>
      <c r="H24" s="4" t="s">
        <v>4</v>
      </c>
      <c r="I24" s="4" t="s">
        <v>37</v>
      </c>
      <c r="J24" s="10">
        <v>1520</v>
      </c>
      <c r="K24" s="10">
        <v>1520</v>
      </c>
      <c r="L24" s="3" t="s">
        <v>7</v>
      </c>
      <c r="M24" s="4" t="s">
        <v>54</v>
      </c>
    </row>
    <row r="25" spans="1:13" x14ac:dyDescent="0.3">
      <c r="A25" s="2">
        <v>44353</v>
      </c>
      <c r="B25" s="2">
        <v>44345</v>
      </c>
      <c r="C25" s="4" t="s">
        <v>1</v>
      </c>
      <c r="D25" s="4" t="s">
        <v>74</v>
      </c>
      <c r="E25" s="4" t="s">
        <v>3</v>
      </c>
      <c r="F25" s="4" t="s">
        <v>5</v>
      </c>
      <c r="G25" s="4">
        <v>1</v>
      </c>
      <c r="H25" s="4" t="s">
        <v>42</v>
      </c>
      <c r="I25" s="4" t="s">
        <v>33</v>
      </c>
      <c r="J25" s="10">
        <v>680</v>
      </c>
      <c r="K25" s="10">
        <v>800</v>
      </c>
      <c r="L25" s="3" t="s">
        <v>43</v>
      </c>
      <c r="M25" s="4" t="s">
        <v>55</v>
      </c>
    </row>
    <row r="26" spans="1:13" x14ac:dyDescent="0.3">
      <c r="A26" s="2">
        <v>44353</v>
      </c>
      <c r="B26" s="2">
        <v>44345</v>
      </c>
      <c r="C26" s="4" t="s">
        <v>1</v>
      </c>
      <c r="D26" s="4"/>
      <c r="E26" s="4" t="s">
        <v>3</v>
      </c>
      <c r="F26" s="4" t="s">
        <v>5</v>
      </c>
      <c r="G26" s="4">
        <v>1</v>
      </c>
      <c r="H26" s="4" t="s">
        <v>29</v>
      </c>
      <c r="I26" s="4" t="s">
        <v>30</v>
      </c>
      <c r="J26" s="10">
        <v>1190</v>
      </c>
      <c r="K26" s="10">
        <v>1400</v>
      </c>
      <c r="L26" s="3" t="s">
        <v>41</v>
      </c>
      <c r="M26" s="4" t="s">
        <v>55</v>
      </c>
    </row>
    <row r="27" spans="1:13" x14ac:dyDescent="0.3">
      <c r="A27" s="2">
        <v>44353</v>
      </c>
      <c r="B27" s="2">
        <v>44345</v>
      </c>
      <c r="C27" s="4" t="s">
        <v>1</v>
      </c>
      <c r="D27" s="4"/>
      <c r="E27" s="4" t="s">
        <v>3</v>
      </c>
      <c r="F27" s="4" t="s">
        <v>5</v>
      </c>
      <c r="G27" s="4">
        <v>1</v>
      </c>
      <c r="H27" s="4" t="s">
        <v>31</v>
      </c>
      <c r="I27" s="4" t="s">
        <v>33</v>
      </c>
      <c r="J27" s="10">
        <v>680</v>
      </c>
      <c r="K27" s="10">
        <v>800</v>
      </c>
      <c r="L27" s="3" t="s">
        <v>40</v>
      </c>
      <c r="M27" s="4" t="s">
        <v>55</v>
      </c>
    </row>
    <row r="28" spans="1:13" x14ac:dyDescent="0.3">
      <c r="A28" s="8">
        <v>44559</v>
      </c>
      <c r="B28" s="8">
        <v>44348</v>
      </c>
      <c r="C28" s="7" t="s">
        <v>1</v>
      </c>
      <c r="D28" s="7"/>
      <c r="E28" s="7" t="s">
        <v>105</v>
      </c>
      <c r="F28" s="7" t="s">
        <v>5</v>
      </c>
      <c r="G28" s="7" t="s">
        <v>5</v>
      </c>
      <c r="H28" s="7" t="s">
        <v>5</v>
      </c>
      <c r="I28" s="7" t="s">
        <v>5</v>
      </c>
      <c r="J28" s="9">
        <v>4247</v>
      </c>
      <c r="K28" s="9">
        <v>4996</v>
      </c>
      <c r="L28" s="7" t="s">
        <v>43</v>
      </c>
      <c r="M28" s="7" t="s">
        <v>55</v>
      </c>
    </row>
    <row r="29" spans="1:13" x14ac:dyDescent="0.3">
      <c r="A29" s="8">
        <v>44353</v>
      </c>
      <c r="B29" s="8">
        <v>44352</v>
      </c>
      <c r="C29" s="7" t="s">
        <v>1</v>
      </c>
      <c r="D29" s="7" t="s">
        <v>74</v>
      </c>
      <c r="E29" s="7" t="s">
        <v>3</v>
      </c>
      <c r="F29" s="4" t="s">
        <v>5</v>
      </c>
      <c r="G29" s="7">
        <v>2</v>
      </c>
      <c r="H29" s="4" t="s">
        <v>42</v>
      </c>
      <c r="I29" s="4" t="s">
        <v>33</v>
      </c>
      <c r="J29" s="9">
        <v>680</v>
      </c>
      <c r="K29" s="9">
        <v>800</v>
      </c>
      <c r="L29" s="4" t="s">
        <v>43</v>
      </c>
      <c r="M29" s="7" t="s">
        <v>55</v>
      </c>
    </row>
    <row r="30" spans="1:13" x14ac:dyDescent="0.3">
      <c r="A30" s="2">
        <v>44353</v>
      </c>
      <c r="B30" s="2">
        <v>44352</v>
      </c>
      <c r="C30" s="4" t="s">
        <v>1</v>
      </c>
      <c r="D30" s="4"/>
      <c r="E30" s="4" t="s">
        <v>3</v>
      </c>
      <c r="F30" s="4" t="s">
        <v>5</v>
      </c>
      <c r="G30" s="4">
        <v>2</v>
      </c>
      <c r="H30" s="4" t="s">
        <v>31</v>
      </c>
      <c r="I30" s="4" t="s">
        <v>36</v>
      </c>
      <c r="J30" s="10">
        <v>884</v>
      </c>
      <c r="K30" s="10">
        <v>1040</v>
      </c>
      <c r="L30" s="3" t="s">
        <v>39</v>
      </c>
      <c r="M30" s="4" t="s">
        <v>55</v>
      </c>
    </row>
    <row r="31" spans="1:13" x14ac:dyDescent="0.3">
      <c r="A31" s="2">
        <v>44467</v>
      </c>
      <c r="B31" s="8">
        <v>44353</v>
      </c>
      <c r="C31" s="7" t="s">
        <v>1</v>
      </c>
      <c r="D31" s="7" t="s">
        <v>75</v>
      </c>
      <c r="E31" s="7" t="s">
        <v>3</v>
      </c>
      <c r="F31" s="7"/>
      <c r="G31" s="7">
        <v>2</v>
      </c>
      <c r="H31" s="7" t="s">
        <v>4</v>
      </c>
      <c r="I31" s="7" t="s">
        <v>37</v>
      </c>
      <c r="J31" s="9">
        <v>1520</v>
      </c>
      <c r="K31" s="9">
        <v>1520</v>
      </c>
      <c r="L31" s="7" t="s">
        <v>7</v>
      </c>
      <c r="M31" s="7" t="s">
        <v>54</v>
      </c>
    </row>
    <row r="32" spans="1:13" x14ac:dyDescent="0.3">
      <c r="A32" s="2">
        <v>44371</v>
      </c>
      <c r="B32" s="2">
        <v>44353</v>
      </c>
      <c r="C32" s="4" t="s">
        <v>1</v>
      </c>
      <c r="D32" s="4"/>
      <c r="E32" s="4" t="s">
        <v>3</v>
      </c>
      <c r="F32" s="4" t="s">
        <v>5</v>
      </c>
      <c r="G32" s="4">
        <v>2</v>
      </c>
      <c r="H32" s="4" t="s">
        <v>29</v>
      </c>
      <c r="I32" s="4" t="s">
        <v>30</v>
      </c>
      <c r="J32" s="10">
        <v>1400</v>
      </c>
      <c r="K32" s="10">
        <v>1400</v>
      </c>
      <c r="L32" s="3" t="s">
        <v>47</v>
      </c>
      <c r="M32" s="4" t="s">
        <v>54</v>
      </c>
    </row>
    <row r="33" spans="1:13" x14ac:dyDescent="0.3">
      <c r="A33" s="8">
        <v>44521</v>
      </c>
      <c r="B33" s="8">
        <v>44401</v>
      </c>
      <c r="C33" s="7" t="s">
        <v>1</v>
      </c>
      <c r="D33" s="7"/>
      <c r="E33" s="7" t="s">
        <v>68</v>
      </c>
      <c r="F33" s="7" t="s">
        <v>5</v>
      </c>
      <c r="G33" s="7" t="s">
        <v>5</v>
      </c>
      <c r="H33" s="7" t="s">
        <v>5</v>
      </c>
      <c r="I33" s="7" t="s">
        <v>5</v>
      </c>
      <c r="J33" s="9">
        <v>3000</v>
      </c>
      <c r="K33" s="9">
        <v>3000</v>
      </c>
      <c r="L33" s="7" t="s">
        <v>69</v>
      </c>
      <c r="M33" s="7" t="s">
        <v>54</v>
      </c>
    </row>
    <row r="34" spans="1:13" x14ac:dyDescent="0.3">
      <c r="A34" s="8">
        <v>44526</v>
      </c>
      <c r="B34" s="8">
        <v>44408</v>
      </c>
      <c r="C34" s="7" t="s">
        <v>1</v>
      </c>
      <c r="D34" s="7"/>
      <c r="E34" s="7" t="s">
        <v>71</v>
      </c>
      <c r="F34" s="7" t="s">
        <v>5</v>
      </c>
      <c r="G34" s="7" t="s">
        <v>5</v>
      </c>
      <c r="H34" s="7" t="s">
        <v>5</v>
      </c>
      <c r="I34" s="7" t="s">
        <v>5</v>
      </c>
      <c r="J34" s="9">
        <v>2000</v>
      </c>
      <c r="K34" s="9">
        <v>2000</v>
      </c>
      <c r="L34" s="7" t="s">
        <v>72</v>
      </c>
      <c r="M34" s="7" t="s">
        <v>54</v>
      </c>
    </row>
    <row r="35" spans="1:13" x14ac:dyDescent="0.3">
      <c r="A35" s="166">
        <v>44567</v>
      </c>
      <c r="B35" s="166">
        <v>44421</v>
      </c>
      <c r="C35" s="58" t="s">
        <v>1</v>
      </c>
      <c r="D35" s="58"/>
      <c r="E35" s="58" t="s">
        <v>112</v>
      </c>
      <c r="F35" s="58" t="s">
        <v>5</v>
      </c>
      <c r="G35" s="58" t="s">
        <v>5</v>
      </c>
      <c r="H35" s="58" t="s">
        <v>5</v>
      </c>
      <c r="I35" s="58" t="s">
        <v>5</v>
      </c>
      <c r="J35" s="59">
        <v>1000</v>
      </c>
      <c r="K35" s="59">
        <v>1000</v>
      </c>
      <c r="L35" s="58" t="s">
        <v>102</v>
      </c>
      <c r="M35" s="58" t="s">
        <v>54</v>
      </c>
    </row>
    <row r="36" spans="1:13" x14ac:dyDescent="0.3">
      <c r="A36" s="166">
        <v>44583</v>
      </c>
      <c r="B36" s="166">
        <v>44442</v>
      </c>
      <c r="C36" s="58" t="s">
        <v>1</v>
      </c>
      <c r="D36" s="58"/>
      <c r="E36" s="58" t="s">
        <v>110</v>
      </c>
      <c r="F36" s="58" t="s">
        <v>5</v>
      </c>
      <c r="G36" s="58" t="s">
        <v>5</v>
      </c>
      <c r="H36" s="58" t="s">
        <v>5</v>
      </c>
      <c r="I36" s="58" t="s">
        <v>5</v>
      </c>
      <c r="J36" s="59">
        <v>5740</v>
      </c>
      <c r="K36" s="59">
        <v>5740</v>
      </c>
      <c r="L36" s="58" t="s">
        <v>96</v>
      </c>
      <c r="M36" s="58" t="s">
        <v>54</v>
      </c>
    </row>
    <row r="37" spans="1:13" x14ac:dyDescent="0.3">
      <c r="A37" s="8">
        <v>44494</v>
      </c>
      <c r="B37" s="8">
        <v>44442</v>
      </c>
      <c r="C37" s="7" t="s">
        <v>1</v>
      </c>
      <c r="D37" s="7"/>
      <c r="E37" s="7" t="s">
        <v>61</v>
      </c>
      <c r="F37" s="7" t="s">
        <v>5</v>
      </c>
      <c r="G37" s="7" t="s">
        <v>5</v>
      </c>
      <c r="H37" s="7" t="s">
        <v>89</v>
      </c>
      <c r="I37" s="7" t="s">
        <v>63</v>
      </c>
      <c r="J37" s="9">
        <v>2380</v>
      </c>
      <c r="K37" s="9">
        <v>2800</v>
      </c>
      <c r="L37" s="7" t="s">
        <v>66</v>
      </c>
      <c r="M37" s="7" t="s">
        <v>55</v>
      </c>
    </row>
    <row r="38" spans="1:13" x14ac:dyDescent="0.3">
      <c r="A38" s="8">
        <v>44494</v>
      </c>
      <c r="B38" s="8">
        <v>44442</v>
      </c>
      <c r="C38" s="7" t="s">
        <v>1</v>
      </c>
      <c r="D38" s="7"/>
      <c r="E38" s="7" t="s">
        <v>61</v>
      </c>
      <c r="F38" s="7" t="s">
        <v>5</v>
      </c>
      <c r="G38" s="7" t="s">
        <v>5</v>
      </c>
      <c r="H38" s="7" t="s">
        <v>89</v>
      </c>
      <c r="I38" s="7" t="s">
        <v>63</v>
      </c>
      <c r="J38" s="9">
        <v>2380</v>
      </c>
      <c r="K38" s="9">
        <v>2800</v>
      </c>
      <c r="L38" s="7" t="s">
        <v>64</v>
      </c>
      <c r="M38" s="7" t="s">
        <v>55</v>
      </c>
    </row>
    <row r="39" spans="1:13" x14ac:dyDescent="0.3">
      <c r="A39" s="8">
        <v>44494</v>
      </c>
      <c r="B39" s="8">
        <v>44442</v>
      </c>
      <c r="C39" s="7" t="s">
        <v>1</v>
      </c>
      <c r="D39" s="7"/>
      <c r="E39" s="7" t="s">
        <v>61</v>
      </c>
      <c r="F39" s="7" t="s">
        <v>5</v>
      </c>
      <c r="G39" s="7" t="s">
        <v>5</v>
      </c>
      <c r="H39" s="7" t="s">
        <v>89</v>
      </c>
      <c r="I39" s="7" t="s">
        <v>62</v>
      </c>
      <c r="J39" s="9">
        <v>1768</v>
      </c>
      <c r="K39" s="9">
        <v>2080</v>
      </c>
      <c r="L39" s="7" t="s">
        <v>43</v>
      </c>
      <c r="M39" s="7" t="s">
        <v>55</v>
      </c>
    </row>
    <row r="40" spans="1:13" x14ac:dyDescent="0.3">
      <c r="A40" s="8">
        <v>44534</v>
      </c>
      <c r="B40" s="8">
        <v>44478</v>
      </c>
      <c r="C40" s="7" t="s">
        <v>1</v>
      </c>
      <c r="D40" s="7" t="s">
        <v>78</v>
      </c>
      <c r="E40" s="7" t="s">
        <v>91</v>
      </c>
      <c r="F40" s="7" t="s">
        <v>5</v>
      </c>
      <c r="G40" s="7" t="s">
        <v>5</v>
      </c>
      <c r="H40" s="7" t="s">
        <v>5</v>
      </c>
      <c r="I40" s="7" t="s">
        <v>5</v>
      </c>
      <c r="J40" s="9">
        <v>1000</v>
      </c>
      <c r="K40" s="9">
        <v>1000</v>
      </c>
      <c r="L40" s="7" t="s">
        <v>72</v>
      </c>
      <c r="M40" s="7" t="s">
        <v>54</v>
      </c>
    </row>
    <row r="41" spans="1:13" x14ac:dyDescent="0.3">
      <c r="A41" s="8">
        <v>44494</v>
      </c>
      <c r="B41" s="8">
        <v>44478</v>
      </c>
      <c r="C41" s="7" t="s">
        <v>1</v>
      </c>
      <c r="D41" s="7"/>
      <c r="E41" s="7" t="s">
        <v>3</v>
      </c>
      <c r="F41" s="7" t="s">
        <v>5</v>
      </c>
      <c r="G41" s="7">
        <v>3</v>
      </c>
      <c r="H41" s="7" t="s">
        <v>4</v>
      </c>
      <c r="I41" s="7" t="s">
        <v>59</v>
      </c>
      <c r="J41" s="9">
        <v>2000</v>
      </c>
      <c r="K41" s="9">
        <v>2000</v>
      </c>
      <c r="L41" s="7" t="s">
        <v>27</v>
      </c>
      <c r="M41" s="7" t="s">
        <v>54</v>
      </c>
    </row>
    <row r="42" spans="1:13" x14ac:dyDescent="0.3">
      <c r="A42" s="166">
        <v>44561</v>
      </c>
      <c r="B42" s="166">
        <v>44478</v>
      </c>
      <c r="C42" s="58" t="s">
        <v>1</v>
      </c>
      <c r="D42" s="58"/>
      <c r="E42" s="58" t="s">
        <v>3</v>
      </c>
      <c r="F42" s="58"/>
      <c r="G42" s="58">
        <v>3</v>
      </c>
      <c r="H42" s="58" t="s">
        <v>29</v>
      </c>
      <c r="I42" s="58" t="s">
        <v>82</v>
      </c>
      <c r="J42" s="59">
        <v>1050</v>
      </c>
      <c r="K42" s="59">
        <v>1050</v>
      </c>
      <c r="L42" s="58" t="s">
        <v>47</v>
      </c>
      <c r="M42" s="58" t="s">
        <v>54</v>
      </c>
    </row>
    <row r="43" spans="1:13" x14ac:dyDescent="0.3">
      <c r="A43" s="166">
        <v>44561</v>
      </c>
      <c r="B43" s="166">
        <v>44478</v>
      </c>
      <c r="C43" s="58" t="s">
        <v>1</v>
      </c>
      <c r="D43" s="58"/>
      <c r="E43" s="58" t="s">
        <v>3</v>
      </c>
      <c r="F43" s="58"/>
      <c r="G43" s="58">
        <v>3</v>
      </c>
      <c r="H43" s="58" t="s">
        <v>31</v>
      </c>
      <c r="I43" s="58" t="s">
        <v>83</v>
      </c>
      <c r="J43" s="59">
        <v>663</v>
      </c>
      <c r="K43" s="59">
        <v>780</v>
      </c>
      <c r="L43" s="58" t="s">
        <v>79</v>
      </c>
      <c r="M43" s="58" t="s">
        <v>55</v>
      </c>
    </row>
    <row r="44" spans="1:13" x14ac:dyDescent="0.3">
      <c r="A44" s="8">
        <v>44526</v>
      </c>
      <c r="B44" s="8">
        <v>44485</v>
      </c>
      <c r="C44" s="7" t="s">
        <v>1</v>
      </c>
      <c r="D44" s="7"/>
      <c r="E44" s="7" t="s">
        <v>70</v>
      </c>
      <c r="F44" s="7" t="s">
        <v>5</v>
      </c>
      <c r="G44" s="7" t="s">
        <v>5</v>
      </c>
      <c r="H44" s="7" t="s">
        <v>4</v>
      </c>
      <c r="I44" s="7" t="s">
        <v>37</v>
      </c>
      <c r="J44" s="9">
        <v>1520</v>
      </c>
      <c r="K44" s="9">
        <v>1520</v>
      </c>
      <c r="L44" s="7" t="s">
        <v>7</v>
      </c>
      <c r="M44" s="7" t="s">
        <v>54</v>
      </c>
    </row>
    <row r="45" spans="1:13" x14ac:dyDescent="0.3">
      <c r="A45" s="166">
        <v>44567</v>
      </c>
      <c r="B45" s="166">
        <v>44485</v>
      </c>
      <c r="C45" s="58" t="s">
        <v>1</v>
      </c>
      <c r="D45" s="58"/>
      <c r="E45" s="58" t="s">
        <v>111</v>
      </c>
      <c r="F45" s="58" t="s">
        <v>5</v>
      </c>
      <c r="G45" s="58" t="s">
        <v>5</v>
      </c>
      <c r="H45" s="58" t="s">
        <v>5</v>
      </c>
      <c r="I45" s="58" t="s">
        <v>5</v>
      </c>
      <c r="J45" s="59">
        <v>500</v>
      </c>
      <c r="K45" s="59">
        <v>500</v>
      </c>
      <c r="L45" s="58" t="s">
        <v>102</v>
      </c>
      <c r="M45" s="58" t="s">
        <v>54</v>
      </c>
    </row>
    <row r="46" spans="1:13" x14ac:dyDescent="0.3">
      <c r="A46" s="166">
        <v>44561</v>
      </c>
      <c r="B46" s="166">
        <v>44485</v>
      </c>
      <c r="C46" s="58" t="s">
        <v>1</v>
      </c>
      <c r="D46" s="58"/>
      <c r="E46" s="58" t="s">
        <v>3</v>
      </c>
      <c r="F46" s="58"/>
      <c r="G46" s="58">
        <v>3</v>
      </c>
      <c r="H46" s="58" t="s">
        <v>42</v>
      </c>
      <c r="I46" s="58" t="s">
        <v>84</v>
      </c>
      <c r="J46" s="59">
        <v>442</v>
      </c>
      <c r="K46" s="59">
        <v>520</v>
      </c>
      <c r="L46" s="58" t="s">
        <v>43</v>
      </c>
      <c r="M46" s="58" t="s">
        <v>55</v>
      </c>
    </row>
    <row r="47" spans="1:13" x14ac:dyDescent="0.3">
      <c r="A47" s="166">
        <v>44561</v>
      </c>
      <c r="B47" s="166">
        <v>44485</v>
      </c>
      <c r="C47" s="58" t="s">
        <v>1</v>
      </c>
      <c r="D47" s="58"/>
      <c r="E47" s="58" t="s">
        <v>3</v>
      </c>
      <c r="F47" s="58"/>
      <c r="G47" s="58">
        <v>3</v>
      </c>
      <c r="H47" s="58" t="s">
        <v>42</v>
      </c>
      <c r="I47" s="58" t="s">
        <v>85</v>
      </c>
      <c r="J47" s="59">
        <v>340</v>
      </c>
      <c r="K47" s="59">
        <v>400</v>
      </c>
      <c r="L47" s="58" t="s">
        <v>34</v>
      </c>
      <c r="M47" s="58" t="s">
        <v>55</v>
      </c>
    </row>
    <row r="48" spans="1:13" x14ac:dyDescent="0.3">
      <c r="A48" s="8">
        <v>44534</v>
      </c>
      <c r="B48" s="8">
        <v>44506</v>
      </c>
      <c r="C48" s="7" t="s">
        <v>1</v>
      </c>
      <c r="D48" s="7" t="s">
        <v>78</v>
      </c>
      <c r="E48" s="7" t="s">
        <v>90</v>
      </c>
      <c r="F48" s="7" t="s">
        <v>5</v>
      </c>
      <c r="G48" s="7" t="s">
        <v>5</v>
      </c>
      <c r="H48" s="7" t="s">
        <v>5</v>
      </c>
      <c r="I48" s="7" t="s">
        <v>5</v>
      </c>
      <c r="J48" s="9">
        <v>1540</v>
      </c>
      <c r="K48" s="9">
        <v>1540</v>
      </c>
      <c r="L48" s="7" t="s">
        <v>72</v>
      </c>
      <c r="M48" s="7" t="s">
        <v>54</v>
      </c>
    </row>
    <row r="49" spans="1:13" x14ac:dyDescent="0.3">
      <c r="A49" s="166">
        <v>44561</v>
      </c>
      <c r="B49" s="166">
        <v>44506</v>
      </c>
      <c r="C49" s="58" t="s">
        <v>1</v>
      </c>
      <c r="D49" s="58"/>
      <c r="E49" s="58" t="s">
        <v>3</v>
      </c>
      <c r="F49" s="58"/>
      <c r="G49" s="58">
        <v>4</v>
      </c>
      <c r="H49" s="58" t="s">
        <v>31</v>
      </c>
      <c r="I49" s="58" t="s">
        <v>30</v>
      </c>
      <c r="J49" s="59">
        <v>1190</v>
      </c>
      <c r="K49" s="59">
        <v>1400</v>
      </c>
      <c r="L49" s="58" t="s">
        <v>64</v>
      </c>
      <c r="M49" s="58" t="s">
        <v>55</v>
      </c>
    </row>
    <row r="50" spans="1:13" x14ac:dyDescent="0.3">
      <c r="A50" s="166">
        <v>44561</v>
      </c>
      <c r="B50" s="166">
        <v>44506</v>
      </c>
      <c r="C50" s="58" t="s">
        <v>1</v>
      </c>
      <c r="D50" s="58"/>
      <c r="E50" s="58" t="s">
        <v>3</v>
      </c>
      <c r="F50" s="58"/>
      <c r="G50" s="58">
        <v>4</v>
      </c>
      <c r="H50" s="58" t="s">
        <v>42</v>
      </c>
      <c r="I50" s="58" t="s">
        <v>30</v>
      </c>
      <c r="J50" s="59">
        <v>1190</v>
      </c>
      <c r="K50" s="59">
        <v>1400</v>
      </c>
      <c r="L50" s="58" t="s">
        <v>66</v>
      </c>
      <c r="M50" s="58" t="s">
        <v>55</v>
      </c>
    </row>
    <row r="51" spans="1:13" x14ac:dyDescent="0.3">
      <c r="A51" s="166">
        <v>44561</v>
      </c>
      <c r="B51" s="166">
        <v>44506</v>
      </c>
      <c r="C51" s="58" t="s">
        <v>1</v>
      </c>
      <c r="D51" s="58"/>
      <c r="E51" s="58" t="s">
        <v>3</v>
      </c>
      <c r="F51" s="58"/>
      <c r="G51" s="58">
        <v>4</v>
      </c>
      <c r="H51" s="58" t="s">
        <v>4</v>
      </c>
      <c r="I51" s="58" t="s">
        <v>36</v>
      </c>
      <c r="J51" s="59">
        <v>884</v>
      </c>
      <c r="K51" s="59">
        <v>1040</v>
      </c>
      <c r="L51" s="58" t="s">
        <v>43</v>
      </c>
      <c r="M51" s="58" t="s">
        <v>55</v>
      </c>
    </row>
    <row r="52" spans="1:13" x14ac:dyDescent="0.3">
      <c r="A52" s="8">
        <v>44559</v>
      </c>
      <c r="B52" s="8">
        <v>44506</v>
      </c>
      <c r="C52" s="7" t="s">
        <v>1</v>
      </c>
      <c r="D52" s="7"/>
      <c r="E52" s="7" t="s">
        <v>3</v>
      </c>
      <c r="F52" s="7"/>
      <c r="G52" s="7">
        <v>4</v>
      </c>
      <c r="H52" s="7" t="s">
        <v>29</v>
      </c>
      <c r="I52" s="7" t="s">
        <v>36</v>
      </c>
      <c r="J52" s="9">
        <v>884</v>
      </c>
      <c r="K52" s="9">
        <v>1040</v>
      </c>
      <c r="L52" s="7" t="s">
        <v>39</v>
      </c>
      <c r="M52" s="7" t="s">
        <v>55</v>
      </c>
    </row>
    <row r="53" spans="1:13" x14ac:dyDescent="0.3">
      <c r="A53" s="166">
        <v>44561</v>
      </c>
      <c r="B53" s="166">
        <v>44541</v>
      </c>
      <c r="C53" s="58" t="s">
        <v>1</v>
      </c>
      <c r="D53" s="58" t="s">
        <v>86</v>
      </c>
      <c r="E53" s="58" t="s">
        <v>3</v>
      </c>
      <c r="F53" s="58"/>
      <c r="G53" s="58">
        <v>5</v>
      </c>
      <c r="H53" s="58" t="s">
        <v>4</v>
      </c>
      <c r="I53" s="58" t="s">
        <v>37</v>
      </c>
      <c r="J53" s="59">
        <v>1520</v>
      </c>
      <c r="K53" s="59">
        <v>1520</v>
      </c>
      <c r="L53" s="58" t="s">
        <v>7</v>
      </c>
      <c r="M53" s="58" t="s">
        <v>54</v>
      </c>
    </row>
    <row r="54" spans="1:13" x14ac:dyDescent="0.3">
      <c r="A54" s="166">
        <v>44561</v>
      </c>
      <c r="B54" s="166">
        <v>44541</v>
      </c>
      <c r="C54" s="58" t="s">
        <v>1</v>
      </c>
      <c r="D54" s="58" t="s">
        <v>86</v>
      </c>
      <c r="E54" s="58" t="s">
        <v>3</v>
      </c>
      <c r="F54" s="58"/>
      <c r="G54" s="58">
        <v>5</v>
      </c>
      <c r="H54" s="58" t="s">
        <v>4</v>
      </c>
      <c r="I54" s="58" t="s">
        <v>5</v>
      </c>
      <c r="J54" s="59">
        <v>384</v>
      </c>
      <c r="K54" s="59">
        <v>384</v>
      </c>
      <c r="L54" s="58" t="s">
        <v>7</v>
      </c>
      <c r="M54" s="58" t="s">
        <v>54</v>
      </c>
    </row>
    <row r="55" spans="1:13" x14ac:dyDescent="0.3">
      <c r="A55" s="166">
        <v>44561</v>
      </c>
      <c r="B55" s="166">
        <v>44541</v>
      </c>
      <c r="C55" s="58" t="s">
        <v>1</v>
      </c>
      <c r="D55" s="58" t="s">
        <v>87</v>
      </c>
      <c r="E55" s="58" t="s">
        <v>3</v>
      </c>
      <c r="F55" s="58"/>
      <c r="G55" s="58">
        <v>5</v>
      </c>
      <c r="H55" s="58" t="s">
        <v>29</v>
      </c>
      <c r="I55" s="58" t="s">
        <v>30</v>
      </c>
      <c r="J55" s="59">
        <v>1400</v>
      </c>
      <c r="K55" s="59">
        <v>1400</v>
      </c>
      <c r="L55" s="58" t="s">
        <v>80</v>
      </c>
      <c r="M55" s="58" t="s">
        <v>54</v>
      </c>
    </row>
    <row r="56" spans="1:13" x14ac:dyDescent="0.3">
      <c r="A56" s="166">
        <v>44561</v>
      </c>
      <c r="B56" s="166">
        <v>44541</v>
      </c>
      <c r="C56" s="58" t="s">
        <v>1</v>
      </c>
      <c r="D56" s="58" t="s">
        <v>87</v>
      </c>
      <c r="E56" s="58" t="s">
        <v>3</v>
      </c>
      <c r="F56" s="58"/>
      <c r="G56" s="58">
        <v>5</v>
      </c>
      <c r="H56" s="58" t="s">
        <v>29</v>
      </c>
      <c r="I56" s="58" t="s">
        <v>5</v>
      </c>
      <c r="J56" s="59">
        <v>400</v>
      </c>
      <c r="K56" s="59">
        <v>400</v>
      </c>
      <c r="L56" s="58" t="s">
        <v>80</v>
      </c>
      <c r="M56" s="58" t="s">
        <v>54</v>
      </c>
    </row>
    <row r="57" spans="1:13" x14ac:dyDescent="0.3">
      <c r="A57" s="166">
        <v>44561</v>
      </c>
      <c r="B57" s="166">
        <v>44541</v>
      </c>
      <c r="C57" s="58" t="s">
        <v>1</v>
      </c>
      <c r="D57" s="58" t="s">
        <v>124</v>
      </c>
      <c r="E57" s="58" t="s">
        <v>3</v>
      </c>
      <c r="F57" s="58"/>
      <c r="G57" s="58">
        <v>5</v>
      </c>
      <c r="H57" s="58" t="s">
        <v>31</v>
      </c>
      <c r="I57" s="58" t="s">
        <v>30</v>
      </c>
      <c r="J57" s="59">
        <v>1400</v>
      </c>
      <c r="K57" s="59">
        <v>1400</v>
      </c>
      <c r="L57" s="58" t="s">
        <v>47</v>
      </c>
      <c r="M57" s="58" t="s">
        <v>54</v>
      </c>
    </row>
    <row r="58" spans="1:13" x14ac:dyDescent="0.3">
      <c r="A58" s="166">
        <v>44561</v>
      </c>
      <c r="B58" s="166">
        <v>44541</v>
      </c>
      <c r="C58" s="58" t="s">
        <v>1</v>
      </c>
      <c r="D58" s="58" t="s">
        <v>124</v>
      </c>
      <c r="E58" s="58" t="s">
        <v>3</v>
      </c>
      <c r="F58" s="58"/>
      <c r="G58" s="58">
        <v>5</v>
      </c>
      <c r="H58" s="58" t="s">
        <v>31</v>
      </c>
      <c r="I58" s="58" t="s">
        <v>5</v>
      </c>
      <c r="J58" s="59">
        <v>384</v>
      </c>
      <c r="K58" s="59">
        <v>384</v>
      </c>
      <c r="L58" s="58" t="s">
        <v>47</v>
      </c>
      <c r="M58" s="58" t="s">
        <v>54</v>
      </c>
    </row>
    <row r="59" spans="1:13" x14ac:dyDescent="0.3">
      <c r="A59" s="166">
        <v>44561</v>
      </c>
      <c r="B59" s="166">
        <v>44541</v>
      </c>
      <c r="C59" s="58" t="s">
        <v>1</v>
      </c>
      <c r="D59" s="58"/>
      <c r="E59" s="58" t="s">
        <v>3</v>
      </c>
      <c r="F59" s="58"/>
      <c r="G59" s="58">
        <v>5</v>
      </c>
      <c r="H59" s="58" t="s">
        <v>42</v>
      </c>
      <c r="I59" s="58" t="s">
        <v>30</v>
      </c>
      <c r="J59" s="59">
        <v>1190</v>
      </c>
      <c r="K59" s="59">
        <v>1400</v>
      </c>
      <c r="L59" s="58" t="s">
        <v>66</v>
      </c>
      <c r="M59" s="58" t="s">
        <v>55</v>
      </c>
    </row>
    <row r="60" spans="1:13" x14ac:dyDescent="0.3">
      <c r="A60" s="166">
        <v>44583</v>
      </c>
      <c r="B60" s="166">
        <v>44541</v>
      </c>
      <c r="C60" s="58" t="s">
        <v>1</v>
      </c>
      <c r="D60" s="58"/>
      <c r="E60" s="58" t="s">
        <v>109</v>
      </c>
      <c r="F60" s="58" t="s">
        <v>5</v>
      </c>
      <c r="G60" s="58" t="s">
        <v>5</v>
      </c>
      <c r="H60" s="58" t="s">
        <v>5</v>
      </c>
      <c r="I60" s="58" t="s">
        <v>5</v>
      </c>
      <c r="J60" s="59">
        <v>1000</v>
      </c>
      <c r="K60" s="59">
        <v>1000</v>
      </c>
      <c r="L60" s="58" t="s">
        <v>96</v>
      </c>
      <c r="M60" s="58" t="s">
        <v>54</v>
      </c>
    </row>
    <row r="61" spans="1:13" x14ac:dyDescent="0.3">
      <c r="A61" s="8">
        <v>44559</v>
      </c>
      <c r="B61" s="8">
        <v>44548</v>
      </c>
      <c r="C61" s="7" t="s">
        <v>1</v>
      </c>
      <c r="D61" s="7"/>
      <c r="E61" s="7" t="s">
        <v>81</v>
      </c>
      <c r="F61" s="7" t="s">
        <v>5</v>
      </c>
      <c r="G61" s="7" t="s">
        <v>5</v>
      </c>
      <c r="H61" s="7" t="s">
        <v>4</v>
      </c>
      <c r="I61" s="7" t="s">
        <v>6</v>
      </c>
      <c r="J61" s="9">
        <v>760</v>
      </c>
      <c r="K61" s="9">
        <v>760</v>
      </c>
      <c r="L61" s="7" t="s">
        <v>32</v>
      </c>
      <c r="M61" s="7" t="s">
        <v>54</v>
      </c>
    </row>
    <row r="62" spans="1:13" x14ac:dyDescent="0.3">
      <c r="A62" s="166">
        <v>44561</v>
      </c>
      <c r="B62" s="166">
        <v>44548</v>
      </c>
      <c r="C62" s="58" t="s">
        <v>1</v>
      </c>
      <c r="D62" s="58"/>
      <c r="E62" s="58" t="s">
        <v>81</v>
      </c>
      <c r="F62" s="58" t="s">
        <v>5</v>
      </c>
      <c r="G62" s="58" t="s">
        <v>5</v>
      </c>
      <c r="H62" s="58" t="s">
        <v>4</v>
      </c>
      <c r="I62" s="58" t="s">
        <v>84</v>
      </c>
      <c r="J62" s="59">
        <v>442</v>
      </c>
      <c r="K62" s="59">
        <v>520</v>
      </c>
      <c r="L62" s="58" t="s">
        <v>43</v>
      </c>
      <c r="M62" s="58" t="s">
        <v>55</v>
      </c>
    </row>
    <row r="63" spans="1:13" x14ac:dyDescent="0.3">
      <c r="A63" s="65">
        <v>44583</v>
      </c>
      <c r="B63" s="167">
        <v>44557</v>
      </c>
      <c r="C63" s="16" t="s">
        <v>1</v>
      </c>
      <c r="D63" s="16" t="s">
        <v>263</v>
      </c>
      <c r="E63" s="16" t="s">
        <v>159</v>
      </c>
      <c r="F63" s="16"/>
      <c r="G63" s="16"/>
      <c r="H63" s="16"/>
      <c r="I63" s="16"/>
      <c r="J63" s="169">
        <v>3340</v>
      </c>
      <c r="K63" s="169">
        <v>3340</v>
      </c>
      <c r="L63" s="16" t="s">
        <v>189</v>
      </c>
      <c r="M63" s="16" t="s">
        <v>54</v>
      </c>
    </row>
    <row r="64" spans="1:13" x14ac:dyDescent="0.3">
      <c r="A64" s="65">
        <v>44559</v>
      </c>
      <c r="B64" s="167">
        <v>44557</v>
      </c>
      <c r="C64" s="16" t="s">
        <v>1</v>
      </c>
      <c r="D64" s="16" t="s">
        <v>263</v>
      </c>
      <c r="E64" s="16" t="s">
        <v>159</v>
      </c>
      <c r="F64" s="16"/>
      <c r="G64" s="16"/>
      <c r="H64" s="16"/>
      <c r="I64" s="16"/>
      <c r="J64" s="169">
        <v>3180</v>
      </c>
      <c r="K64" s="169">
        <v>3180</v>
      </c>
      <c r="L64" s="16" t="s">
        <v>96</v>
      </c>
      <c r="M64" s="16" t="s">
        <v>54</v>
      </c>
    </row>
    <row r="65" spans="1:13" x14ac:dyDescent="0.3">
      <c r="A65" s="162">
        <v>44559</v>
      </c>
      <c r="B65" s="163">
        <v>44557</v>
      </c>
      <c r="C65" s="1" t="s">
        <v>1</v>
      </c>
      <c r="D65" s="1" t="s">
        <v>263</v>
      </c>
      <c r="E65" s="1" t="s">
        <v>159</v>
      </c>
      <c r="I65" s="164"/>
      <c r="J65" s="165">
        <v>2210</v>
      </c>
      <c r="K65" s="165">
        <v>2210</v>
      </c>
      <c r="L65" s="1" t="s">
        <v>72</v>
      </c>
      <c r="M65" s="1" t="s">
        <v>54</v>
      </c>
    </row>
    <row r="66" spans="1:13" x14ac:dyDescent="0.3">
      <c r="A66" s="65">
        <v>44583</v>
      </c>
      <c r="B66" s="167">
        <v>44557</v>
      </c>
      <c r="C66" s="16" t="s">
        <v>1</v>
      </c>
      <c r="D66" s="16" t="s">
        <v>263</v>
      </c>
      <c r="E66" s="16" t="s">
        <v>159</v>
      </c>
      <c r="F66" s="16"/>
      <c r="G66" s="16"/>
      <c r="H66" s="16"/>
      <c r="I66" s="16"/>
      <c r="J66" s="169">
        <v>1210</v>
      </c>
      <c r="K66" s="169">
        <v>1210</v>
      </c>
      <c r="L66" s="16" t="s">
        <v>98</v>
      </c>
      <c r="M66" s="16" t="s">
        <v>54</v>
      </c>
    </row>
    <row r="67" spans="1:13" x14ac:dyDescent="0.3">
      <c r="A67" s="65">
        <v>44583</v>
      </c>
      <c r="B67" s="167">
        <v>44557</v>
      </c>
      <c r="C67" s="16" t="s">
        <v>1</v>
      </c>
      <c r="D67" s="16" t="s">
        <v>263</v>
      </c>
      <c r="E67" s="16" t="s">
        <v>159</v>
      </c>
      <c r="F67" s="16"/>
      <c r="G67" s="16"/>
      <c r="H67" s="16"/>
      <c r="I67" s="168"/>
      <c r="J67" s="169">
        <v>780</v>
      </c>
      <c r="K67" s="169">
        <v>780</v>
      </c>
      <c r="L67" s="16" t="s">
        <v>186</v>
      </c>
      <c r="M67" s="16" t="s">
        <v>54</v>
      </c>
    </row>
    <row r="68" spans="1:13" x14ac:dyDescent="0.3">
      <c r="A68" s="65">
        <v>44567</v>
      </c>
      <c r="B68" s="167">
        <v>44557</v>
      </c>
      <c r="C68" s="16" t="s">
        <v>1</v>
      </c>
      <c r="D68" s="16" t="s">
        <v>263</v>
      </c>
      <c r="E68" s="16" t="s">
        <v>159</v>
      </c>
      <c r="F68" s="16"/>
      <c r="G68" s="16"/>
      <c r="H68" s="16"/>
      <c r="I68" s="16"/>
      <c r="J68" s="169">
        <v>590</v>
      </c>
      <c r="K68" s="169">
        <v>590</v>
      </c>
      <c r="L68" s="16" t="s">
        <v>102</v>
      </c>
      <c r="M68" s="16" t="s">
        <v>54</v>
      </c>
    </row>
    <row r="69" spans="1:13" x14ac:dyDescent="0.3">
      <c r="A69" s="65">
        <v>44583</v>
      </c>
      <c r="B69" s="167">
        <v>44557</v>
      </c>
      <c r="C69" s="16" t="s">
        <v>1</v>
      </c>
      <c r="D69" s="16" t="s">
        <v>263</v>
      </c>
      <c r="E69" s="16" t="s">
        <v>159</v>
      </c>
      <c r="F69" s="16"/>
      <c r="G69" s="16"/>
      <c r="H69" s="16"/>
      <c r="I69" s="16"/>
      <c r="J69" s="169">
        <v>490</v>
      </c>
      <c r="K69" s="169">
        <v>490</v>
      </c>
      <c r="L69" s="16" t="s">
        <v>190</v>
      </c>
      <c r="M69" s="16" t="s">
        <v>54</v>
      </c>
    </row>
    <row r="70" spans="1:13" x14ac:dyDescent="0.3">
      <c r="A70" s="65">
        <v>44577</v>
      </c>
      <c r="B70" s="167">
        <v>44557</v>
      </c>
      <c r="C70" s="16" t="s">
        <v>1</v>
      </c>
      <c r="D70" s="16" t="s">
        <v>263</v>
      </c>
      <c r="E70" s="16" t="s">
        <v>159</v>
      </c>
      <c r="F70" s="16"/>
      <c r="G70" s="16"/>
      <c r="H70" s="16"/>
      <c r="I70" s="16"/>
      <c r="J70" s="169">
        <v>390</v>
      </c>
      <c r="K70" s="169">
        <v>390</v>
      </c>
      <c r="L70" s="16" t="s">
        <v>188</v>
      </c>
      <c r="M70" s="16" t="s">
        <v>54</v>
      </c>
    </row>
    <row r="71" spans="1:13" x14ac:dyDescent="0.3">
      <c r="A71" s="65">
        <v>44583</v>
      </c>
      <c r="B71" s="167">
        <v>44557</v>
      </c>
      <c r="C71" s="16" t="s">
        <v>1</v>
      </c>
      <c r="D71" s="16" t="s">
        <v>263</v>
      </c>
      <c r="E71" s="16" t="s">
        <v>159</v>
      </c>
      <c r="F71" s="16"/>
      <c r="G71" s="16"/>
      <c r="H71" s="16"/>
      <c r="I71" s="16"/>
      <c r="J71" s="169">
        <v>310</v>
      </c>
      <c r="K71" s="169">
        <v>310</v>
      </c>
      <c r="L71" s="16" t="s">
        <v>49</v>
      </c>
      <c r="M71" s="16" t="s">
        <v>54</v>
      </c>
    </row>
    <row r="72" spans="1:13" x14ac:dyDescent="0.3">
      <c r="A72" s="65">
        <v>44583</v>
      </c>
      <c r="B72" s="167">
        <v>44557</v>
      </c>
      <c r="C72" s="16" t="s">
        <v>1</v>
      </c>
      <c r="D72" s="16" t="s">
        <v>263</v>
      </c>
      <c r="E72" s="16" t="s">
        <v>159</v>
      </c>
      <c r="F72" s="16"/>
      <c r="G72" s="16"/>
      <c r="H72" s="16"/>
      <c r="I72" s="16"/>
      <c r="J72" s="169">
        <v>70</v>
      </c>
      <c r="K72" s="169">
        <v>70</v>
      </c>
      <c r="L72" s="16" t="s">
        <v>187</v>
      </c>
      <c r="M72" s="16" t="s">
        <v>54</v>
      </c>
    </row>
    <row r="73" spans="1:13" x14ac:dyDescent="0.3">
      <c r="A73" s="2">
        <v>44377</v>
      </c>
      <c r="B73" s="2">
        <v>44335</v>
      </c>
      <c r="C73" s="4" t="s">
        <v>9</v>
      </c>
      <c r="D73" s="4"/>
      <c r="E73" s="4" t="s">
        <v>10</v>
      </c>
      <c r="F73" s="4">
        <v>1</v>
      </c>
      <c r="G73" s="4" t="s">
        <v>5</v>
      </c>
      <c r="H73" s="4" t="s">
        <v>5</v>
      </c>
      <c r="I73" s="4" t="s">
        <v>17</v>
      </c>
      <c r="J73" s="10">
        <v>2000</v>
      </c>
      <c r="K73" s="10">
        <v>2000</v>
      </c>
      <c r="L73" s="3" t="s">
        <v>18</v>
      </c>
      <c r="M73" s="7" t="s">
        <v>54</v>
      </c>
    </row>
    <row r="74" spans="1:13" x14ac:dyDescent="0.3">
      <c r="A74" s="2">
        <v>44353</v>
      </c>
      <c r="B74" s="2">
        <v>44342</v>
      </c>
      <c r="C74" s="4" t="s">
        <v>9</v>
      </c>
      <c r="D74" s="4"/>
      <c r="E74" s="4" t="s">
        <v>10</v>
      </c>
      <c r="F74" s="4">
        <v>2</v>
      </c>
      <c r="G74" s="4" t="s">
        <v>5</v>
      </c>
      <c r="H74" s="4" t="s">
        <v>5</v>
      </c>
      <c r="I74" s="4" t="s">
        <v>6</v>
      </c>
      <c r="J74" s="10">
        <v>760</v>
      </c>
      <c r="K74" s="10">
        <v>760</v>
      </c>
      <c r="L74" s="3" t="s">
        <v>32</v>
      </c>
      <c r="M74" s="4" t="s">
        <v>54</v>
      </c>
    </row>
    <row r="75" spans="1:13" x14ac:dyDescent="0.3">
      <c r="A75" s="2">
        <v>44353</v>
      </c>
      <c r="B75" s="2">
        <v>44349</v>
      </c>
      <c r="C75" s="4" t="s">
        <v>9</v>
      </c>
      <c r="D75" s="4"/>
      <c r="E75" s="4" t="s">
        <v>10</v>
      </c>
      <c r="F75" s="4">
        <v>3</v>
      </c>
      <c r="G75" s="4" t="s">
        <v>5</v>
      </c>
      <c r="H75" s="4" t="s">
        <v>5</v>
      </c>
      <c r="I75" s="4" t="s">
        <v>6</v>
      </c>
      <c r="J75" s="10">
        <v>760</v>
      </c>
      <c r="K75" s="10">
        <v>760</v>
      </c>
      <c r="L75" s="3" t="s">
        <v>7</v>
      </c>
      <c r="M75" s="4" t="s">
        <v>54</v>
      </c>
    </row>
    <row r="76" spans="1:13" x14ac:dyDescent="0.3">
      <c r="A76" s="2">
        <v>44371</v>
      </c>
      <c r="B76" s="2">
        <v>44356</v>
      </c>
      <c r="C76" s="4" t="s">
        <v>9</v>
      </c>
      <c r="D76" s="4"/>
      <c r="E76" s="4" t="s">
        <v>10</v>
      </c>
      <c r="F76" s="4">
        <v>4</v>
      </c>
      <c r="G76" s="4" t="s">
        <v>5</v>
      </c>
      <c r="H76" s="4" t="s">
        <v>5</v>
      </c>
      <c r="I76" s="4" t="s">
        <v>28</v>
      </c>
      <c r="J76" s="10">
        <v>800</v>
      </c>
      <c r="K76" s="10">
        <v>800</v>
      </c>
      <c r="L76" s="3" t="s">
        <v>46</v>
      </c>
      <c r="M76" s="7" t="s">
        <v>54</v>
      </c>
    </row>
    <row r="77" spans="1:13" x14ac:dyDescent="0.3">
      <c r="A77" s="2">
        <v>44394</v>
      </c>
      <c r="B77" s="2">
        <v>44363</v>
      </c>
      <c r="C77" s="4" t="s">
        <v>9</v>
      </c>
      <c r="D77" s="4"/>
      <c r="E77" s="4" t="s">
        <v>10</v>
      </c>
      <c r="F77" s="4">
        <v>5</v>
      </c>
      <c r="G77" s="4" t="s">
        <v>5</v>
      </c>
      <c r="H77" s="4" t="s">
        <v>5</v>
      </c>
      <c r="I77" s="4" t="s">
        <v>15</v>
      </c>
      <c r="J77" s="10">
        <v>1200</v>
      </c>
      <c r="K77" s="10">
        <v>1200</v>
      </c>
      <c r="L77" s="3" t="s">
        <v>16</v>
      </c>
      <c r="M77" s="7" t="s">
        <v>54</v>
      </c>
    </row>
    <row r="78" spans="1:13" x14ac:dyDescent="0.3">
      <c r="A78" s="2">
        <v>44371</v>
      </c>
      <c r="B78" s="2">
        <v>44370</v>
      </c>
      <c r="C78" s="4" t="s">
        <v>9</v>
      </c>
      <c r="D78" s="4"/>
      <c r="E78" s="4" t="s">
        <v>10</v>
      </c>
      <c r="F78" s="4">
        <v>6</v>
      </c>
      <c r="G78" s="4" t="s">
        <v>5</v>
      </c>
      <c r="H78" s="4" t="s">
        <v>5</v>
      </c>
      <c r="I78" s="4" t="s">
        <v>28</v>
      </c>
      <c r="J78" s="10">
        <v>800</v>
      </c>
      <c r="K78" s="10">
        <v>800</v>
      </c>
      <c r="L78" s="3" t="s">
        <v>27</v>
      </c>
      <c r="M78" s="7" t="s">
        <v>54</v>
      </c>
    </row>
    <row r="79" spans="1:13" x14ac:dyDescent="0.3">
      <c r="A79" s="2">
        <v>44457</v>
      </c>
      <c r="B79" s="2">
        <v>44440</v>
      </c>
      <c r="C79" s="4" t="s">
        <v>9</v>
      </c>
      <c r="D79" s="4"/>
      <c r="E79" s="4" t="s">
        <v>10</v>
      </c>
      <c r="F79" s="4">
        <v>7</v>
      </c>
      <c r="G79" s="4" t="s">
        <v>5</v>
      </c>
      <c r="H79" s="4" t="s">
        <v>5</v>
      </c>
      <c r="I79" s="4" t="s">
        <v>13</v>
      </c>
      <c r="J79" s="10">
        <v>1000</v>
      </c>
      <c r="K79" s="10">
        <v>1000</v>
      </c>
      <c r="L79" s="3" t="s">
        <v>14</v>
      </c>
      <c r="M79" s="7" t="s">
        <v>54</v>
      </c>
    </row>
    <row r="80" spans="1:13" x14ac:dyDescent="0.3">
      <c r="A80" s="8">
        <v>44494</v>
      </c>
      <c r="B80" s="8">
        <v>44447</v>
      </c>
      <c r="C80" s="7" t="s">
        <v>9</v>
      </c>
      <c r="D80" s="7"/>
      <c r="E80" s="7" t="s">
        <v>10</v>
      </c>
      <c r="F80" s="7">
        <v>8</v>
      </c>
      <c r="G80" s="7" t="s">
        <v>5</v>
      </c>
      <c r="H80" s="7" t="s">
        <v>5</v>
      </c>
      <c r="I80" s="7" t="s">
        <v>57</v>
      </c>
      <c r="J80" s="9">
        <v>510</v>
      </c>
      <c r="K80" s="9">
        <v>600</v>
      </c>
      <c r="L80" s="7" t="s">
        <v>43</v>
      </c>
      <c r="M80" s="7" t="s">
        <v>55</v>
      </c>
    </row>
    <row r="81" spans="1:13" x14ac:dyDescent="0.3">
      <c r="A81" s="8">
        <v>44494</v>
      </c>
      <c r="B81" s="8">
        <v>44454</v>
      </c>
      <c r="C81" s="7" t="s">
        <v>9</v>
      </c>
      <c r="D81" s="7"/>
      <c r="E81" s="7" t="s">
        <v>10</v>
      </c>
      <c r="F81" s="7">
        <v>9</v>
      </c>
      <c r="G81" s="7" t="s">
        <v>5</v>
      </c>
      <c r="H81" s="7" t="s">
        <v>5</v>
      </c>
      <c r="I81" s="7" t="s">
        <v>13</v>
      </c>
      <c r="J81" s="9">
        <v>850</v>
      </c>
      <c r="K81" s="9">
        <v>1000</v>
      </c>
      <c r="L81" s="7" t="s">
        <v>60</v>
      </c>
      <c r="M81" s="7" t="s">
        <v>55</v>
      </c>
    </row>
    <row r="82" spans="1:13" x14ac:dyDescent="0.3">
      <c r="A82" s="8">
        <v>44494</v>
      </c>
      <c r="B82" s="8">
        <v>44461</v>
      </c>
      <c r="C82" s="7" t="s">
        <v>9</v>
      </c>
      <c r="D82" s="7"/>
      <c r="E82" s="7" t="s">
        <v>10</v>
      </c>
      <c r="F82" s="7">
        <v>10</v>
      </c>
      <c r="G82" s="7" t="s">
        <v>5</v>
      </c>
      <c r="H82" s="7" t="s">
        <v>5</v>
      </c>
      <c r="I82" s="7" t="s">
        <v>65</v>
      </c>
      <c r="J82" s="9">
        <v>900</v>
      </c>
      <c r="K82" s="9">
        <v>900</v>
      </c>
      <c r="L82" s="7" t="s">
        <v>67</v>
      </c>
      <c r="M82" s="7" t="s">
        <v>54</v>
      </c>
    </row>
    <row r="83" spans="1:13" x14ac:dyDescent="0.3">
      <c r="A83" s="8">
        <v>44494</v>
      </c>
      <c r="B83" s="8">
        <v>44468</v>
      </c>
      <c r="C83" s="7" t="s">
        <v>9</v>
      </c>
      <c r="D83" s="7"/>
      <c r="E83" s="7" t="s">
        <v>10</v>
      </c>
      <c r="F83" s="7">
        <v>11</v>
      </c>
      <c r="G83" s="7" t="s">
        <v>5</v>
      </c>
      <c r="H83" s="7" t="s">
        <v>5</v>
      </c>
      <c r="I83" s="7" t="s">
        <v>57</v>
      </c>
      <c r="J83" s="9">
        <v>510</v>
      </c>
      <c r="K83" s="9">
        <v>600</v>
      </c>
      <c r="L83" s="7" t="s">
        <v>58</v>
      </c>
      <c r="M83" s="7" t="s">
        <v>55</v>
      </c>
    </row>
    <row r="84" spans="1:13" x14ac:dyDescent="0.3">
      <c r="A84" s="8">
        <v>44494</v>
      </c>
      <c r="B84" s="8">
        <v>44475</v>
      </c>
      <c r="C84" s="7" t="s">
        <v>9</v>
      </c>
      <c r="D84" s="7"/>
      <c r="E84" s="7" t="s">
        <v>10</v>
      </c>
      <c r="F84" s="7">
        <v>12</v>
      </c>
      <c r="G84" s="7" t="s">
        <v>5</v>
      </c>
      <c r="H84" s="7" t="s">
        <v>5</v>
      </c>
      <c r="I84" s="7" t="s">
        <v>57</v>
      </c>
      <c r="J84" s="9">
        <v>510</v>
      </c>
      <c r="K84" s="9">
        <v>600</v>
      </c>
      <c r="L84" s="7" t="s">
        <v>39</v>
      </c>
      <c r="M84" s="7" t="s">
        <v>55</v>
      </c>
    </row>
    <row r="85" spans="1:13" x14ac:dyDescent="0.3">
      <c r="A85" s="2">
        <v>44559</v>
      </c>
      <c r="B85" s="2">
        <v>44482</v>
      </c>
      <c r="C85" s="4" t="s">
        <v>9</v>
      </c>
      <c r="D85" s="4" t="s">
        <v>76</v>
      </c>
      <c r="E85" s="4" t="s">
        <v>10</v>
      </c>
      <c r="F85" s="4">
        <v>13</v>
      </c>
      <c r="G85" s="4" t="s">
        <v>5</v>
      </c>
      <c r="H85" s="4" t="s">
        <v>5</v>
      </c>
      <c r="I85" s="4" t="s">
        <v>13</v>
      </c>
      <c r="J85" s="10">
        <v>1000</v>
      </c>
      <c r="K85" s="10">
        <v>1000</v>
      </c>
      <c r="L85" s="3" t="s">
        <v>14</v>
      </c>
      <c r="M85" s="7" t="s">
        <v>54</v>
      </c>
    </row>
    <row r="86" spans="1:13" x14ac:dyDescent="0.3">
      <c r="A86" s="8">
        <v>44494</v>
      </c>
      <c r="B86" s="8">
        <v>44489</v>
      </c>
      <c r="C86" s="7" t="s">
        <v>9</v>
      </c>
      <c r="D86" s="7"/>
      <c r="E86" s="7" t="s">
        <v>10</v>
      </c>
      <c r="F86" s="7">
        <v>14</v>
      </c>
      <c r="G86" s="7" t="s">
        <v>5</v>
      </c>
      <c r="H86" s="7" t="s">
        <v>5</v>
      </c>
      <c r="I86" s="7" t="s">
        <v>57</v>
      </c>
      <c r="J86" s="9">
        <v>510</v>
      </c>
      <c r="K86" s="9">
        <v>600</v>
      </c>
      <c r="L86" s="7" t="s">
        <v>43</v>
      </c>
      <c r="M86" s="7" t="s">
        <v>55</v>
      </c>
    </row>
    <row r="87" spans="1:13" x14ac:dyDescent="0.3">
      <c r="A87" s="2">
        <v>44559</v>
      </c>
      <c r="B87" s="2">
        <v>44503</v>
      </c>
      <c r="C87" s="4" t="s">
        <v>9</v>
      </c>
      <c r="D87" s="4" t="s">
        <v>76</v>
      </c>
      <c r="E87" s="4" t="s">
        <v>10</v>
      </c>
      <c r="F87" s="4">
        <v>15</v>
      </c>
      <c r="G87" s="4" t="s">
        <v>5</v>
      </c>
      <c r="H87" s="4" t="s">
        <v>5</v>
      </c>
      <c r="I87" s="4" t="s">
        <v>13</v>
      </c>
      <c r="J87" s="10">
        <v>1000</v>
      </c>
      <c r="K87" s="10">
        <v>1000</v>
      </c>
      <c r="L87" s="3" t="s">
        <v>14</v>
      </c>
      <c r="M87" s="7" t="s">
        <v>54</v>
      </c>
    </row>
    <row r="88" spans="1:13" x14ac:dyDescent="0.3">
      <c r="A88" s="2">
        <v>44559</v>
      </c>
      <c r="B88" s="2">
        <v>44510</v>
      </c>
      <c r="C88" s="4" t="s">
        <v>9</v>
      </c>
      <c r="D88" s="4"/>
      <c r="E88" s="4" t="s">
        <v>10</v>
      </c>
      <c r="F88" s="4">
        <v>16</v>
      </c>
      <c r="G88" s="4" t="s">
        <v>5</v>
      </c>
      <c r="H88" s="4" t="s">
        <v>5</v>
      </c>
      <c r="I88" s="7" t="s">
        <v>57</v>
      </c>
      <c r="J88" s="10">
        <v>510</v>
      </c>
      <c r="K88" s="10">
        <v>600</v>
      </c>
      <c r="L88" s="3" t="s">
        <v>39</v>
      </c>
      <c r="M88" s="7" t="s">
        <v>55</v>
      </c>
    </row>
    <row r="89" spans="1:13" x14ac:dyDescent="0.3">
      <c r="A89" s="2">
        <v>44559</v>
      </c>
      <c r="B89" s="2">
        <v>44524</v>
      </c>
      <c r="C89" s="4" t="s">
        <v>9</v>
      </c>
      <c r="D89" s="4"/>
      <c r="E89" s="4" t="s">
        <v>10</v>
      </c>
      <c r="F89" s="4">
        <v>18</v>
      </c>
      <c r="G89" s="4" t="s">
        <v>5</v>
      </c>
      <c r="H89" s="4" t="s">
        <v>5</v>
      </c>
      <c r="I89" s="7" t="s">
        <v>57</v>
      </c>
      <c r="J89" s="10">
        <v>510</v>
      </c>
      <c r="K89" s="10">
        <v>600</v>
      </c>
      <c r="L89" s="3" t="s">
        <v>39</v>
      </c>
      <c r="M89" s="7" t="s">
        <v>55</v>
      </c>
    </row>
    <row r="90" spans="1:13" x14ac:dyDescent="0.3">
      <c r="A90" s="2">
        <v>44559</v>
      </c>
      <c r="B90" s="2">
        <v>44531</v>
      </c>
      <c r="C90" s="4" t="s">
        <v>9</v>
      </c>
      <c r="D90" s="4"/>
      <c r="E90" s="4" t="s">
        <v>10</v>
      </c>
      <c r="F90" s="4">
        <v>19</v>
      </c>
      <c r="G90" s="4" t="s">
        <v>5</v>
      </c>
      <c r="H90" s="4" t="s">
        <v>5</v>
      </c>
      <c r="I90" s="4" t="s">
        <v>77</v>
      </c>
      <c r="J90" s="10">
        <v>980</v>
      </c>
      <c r="K90" s="10">
        <v>980</v>
      </c>
      <c r="L90" s="3" t="s">
        <v>7</v>
      </c>
      <c r="M90" s="7" t="s">
        <v>54</v>
      </c>
    </row>
    <row r="91" spans="1:13" x14ac:dyDescent="0.3">
      <c r="A91" s="2">
        <v>44559</v>
      </c>
      <c r="B91" s="2">
        <v>44538</v>
      </c>
      <c r="C91" s="4" t="s">
        <v>9</v>
      </c>
      <c r="D91" s="4" t="s">
        <v>76</v>
      </c>
      <c r="E91" s="4" t="s">
        <v>10</v>
      </c>
      <c r="F91" s="4">
        <v>20</v>
      </c>
      <c r="G91" s="4" t="s">
        <v>5</v>
      </c>
      <c r="H91" s="4" t="s">
        <v>5</v>
      </c>
      <c r="I91" s="4" t="s">
        <v>13</v>
      </c>
      <c r="J91" s="10">
        <v>1000</v>
      </c>
      <c r="K91" s="10">
        <v>1000</v>
      </c>
      <c r="L91" s="3" t="s">
        <v>14</v>
      </c>
      <c r="M91" s="7" t="s">
        <v>54</v>
      </c>
    </row>
    <row r="92" spans="1:13" x14ac:dyDescent="0.3">
      <c r="A92" s="2">
        <v>44559</v>
      </c>
      <c r="B92" s="2">
        <v>44545</v>
      </c>
      <c r="C92" s="4" t="s">
        <v>9</v>
      </c>
      <c r="D92" s="4"/>
      <c r="E92" s="4" t="s">
        <v>10</v>
      </c>
      <c r="F92" s="4">
        <v>21</v>
      </c>
      <c r="G92" s="4" t="s">
        <v>5</v>
      </c>
      <c r="H92" s="4" t="s">
        <v>5</v>
      </c>
      <c r="I92" s="7" t="s">
        <v>57</v>
      </c>
      <c r="J92" s="10">
        <v>510</v>
      </c>
      <c r="K92" s="10">
        <v>600</v>
      </c>
      <c r="L92" s="3" t="s">
        <v>39</v>
      </c>
      <c r="M92" s="7" t="s">
        <v>55</v>
      </c>
    </row>
    <row r="93" spans="1:13" x14ac:dyDescent="0.3">
      <c r="A93" s="8">
        <v>44559</v>
      </c>
      <c r="B93" s="8">
        <v>44559</v>
      </c>
      <c r="C93" s="7" t="s">
        <v>9</v>
      </c>
      <c r="D93" s="7"/>
      <c r="E93" s="7" t="s">
        <v>10</v>
      </c>
      <c r="F93" s="7">
        <v>22</v>
      </c>
      <c r="G93" s="7" t="s">
        <v>5</v>
      </c>
      <c r="H93" s="7" t="s">
        <v>5</v>
      </c>
      <c r="I93" s="7" t="s">
        <v>57</v>
      </c>
      <c r="J93" s="9">
        <v>510</v>
      </c>
      <c r="K93" s="9">
        <v>600</v>
      </c>
      <c r="L93" s="7" t="s">
        <v>43</v>
      </c>
      <c r="M93" s="7" t="s">
        <v>125</v>
      </c>
    </row>
    <row r="94" spans="1:13" x14ac:dyDescent="0.3">
      <c r="A94" s="65">
        <v>44560</v>
      </c>
      <c r="B94" s="167">
        <v>44560</v>
      </c>
      <c r="C94" s="16" t="s">
        <v>9</v>
      </c>
      <c r="D94" s="16" t="s">
        <v>269</v>
      </c>
      <c r="E94" s="16" t="s">
        <v>182</v>
      </c>
      <c r="F94" s="168"/>
      <c r="G94" s="168"/>
      <c r="H94" s="16"/>
      <c r="I94" s="16"/>
      <c r="J94" s="169">
        <v>14420</v>
      </c>
      <c r="K94" s="169">
        <v>14420</v>
      </c>
      <c r="L94" s="15"/>
      <c r="M94" s="58" t="s">
        <v>54</v>
      </c>
    </row>
    <row r="95" spans="1:13" x14ac:dyDescent="0.3">
      <c r="A95" s="166">
        <v>44584</v>
      </c>
      <c r="B95" s="166">
        <v>44545</v>
      </c>
      <c r="C95" s="15" t="s">
        <v>9</v>
      </c>
      <c r="D95" s="15" t="s">
        <v>265</v>
      </c>
      <c r="E95" s="16" t="s">
        <v>10</v>
      </c>
      <c r="F95" s="16"/>
      <c r="G95" s="16"/>
      <c r="H95" s="16"/>
      <c r="I95" s="16"/>
      <c r="J95" s="169">
        <v>30</v>
      </c>
      <c r="K95" s="169">
        <v>30</v>
      </c>
      <c r="L95" s="15" t="s">
        <v>178</v>
      </c>
      <c r="M95" s="58" t="s">
        <v>5</v>
      </c>
    </row>
    <row r="96" spans="1:13" x14ac:dyDescent="0.3">
      <c r="A96" s="8">
        <v>44534</v>
      </c>
      <c r="B96" s="8">
        <v>44457</v>
      </c>
      <c r="C96" s="7" t="s">
        <v>73</v>
      </c>
      <c r="D96" s="7"/>
      <c r="E96" s="7" t="s">
        <v>93</v>
      </c>
      <c r="F96" s="7" t="s">
        <v>5</v>
      </c>
      <c r="G96" s="7" t="s">
        <v>5</v>
      </c>
      <c r="H96" s="7" t="s">
        <v>5</v>
      </c>
      <c r="I96" s="7" t="s">
        <v>5</v>
      </c>
      <c r="J96" s="9">
        <v>3000</v>
      </c>
      <c r="K96" s="9">
        <v>3000</v>
      </c>
      <c r="L96" s="7" t="s">
        <v>72</v>
      </c>
      <c r="M96" s="7" t="s">
        <v>54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pane ySplit="1" topLeftCell="A2" activePane="bottomLeft" state="frozen"/>
      <selection pane="bottomLeft"/>
    </sheetView>
  </sheetViews>
  <sheetFormatPr defaultRowHeight="14.4" x14ac:dyDescent="0.3"/>
  <cols>
    <col min="1" max="1" width="10.109375" bestFit="1" customWidth="1"/>
    <col min="2" max="2" width="14.21875" bestFit="1" customWidth="1"/>
    <col min="3" max="3" width="13.21875" bestFit="1" customWidth="1"/>
    <col min="4" max="4" width="51" bestFit="1" customWidth="1"/>
    <col min="5" max="5" width="35" bestFit="1" customWidth="1"/>
    <col min="6" max="6" width="11.88671875" bestFit="1" customWidth="1"/>
    <col min="7" max="7" width="17.44140625" bestFit="1" customWidth="1"/>
  </cols>
  <sheetData>
    <row r="1" spans="1:9" x14ac:dyDescent="0.3">
      <c r="A1" s="55" t="s">
        <v>0</v>
      </c>
      <c r="B1" s="55" t="s">
        <v>126</v>
      </c>
      <c r="C1" s="56" t="s">
        <v>22</v>
      </c>
      <c r="D1" s="56" t="s">
        <v>258</v>
      </c>
      <c r="E1" s="55" t="s">
        <v>22</v>
      </c>
      <c r="F1" s="108" t="s">
        <v>260</v>
      </c>
      <c r="G1" s="55" t="s">
        <v>184</v>
      </c>
      <c r="H1" s="12" t="s">
        <v>22</v>
      </c>
      <c r="I1" s="12" t="s">
        <v>261</v>
      </c>
    </row>
    <row r="2" spans="1:9" x14ac:dyDescent="0.3">
      <c r="A2" s="20">
        <v>44358</v>
      </c>
      <c r="B2" s="20">
        <v>44261</v>
      </c>
      <c r="C2" s="21" t="s">
        <v>12</v>
      </c>
      <c r="D2" s="21" t="s">
        <v>56</v>
      </c>
      <c r="E2" s="21" t="s">
        <v>19</v>
      </c>
      <c r="F2" s="45">
        <v>-4155</v>
      </c>
      <c r="G2" s="23" t="s">
        <v>25</v>
      </c>
      <c r="H2" s="24" t="s">
        <v>54</v>
      </c>
      <c r="I2" s="25" t="s">
        <v>128</v>
      </c>
    </row>
    <row r="3" spans="1:9" x14ac:dyDescent="0.3">
      <c r="A3" s="20">
        <v>44377</v>
      </c>
      <c r="B3" s="20">
        <v>44377</v>
      </c>
      <c r="C3" s="21" t="s">
        <v>12</v>
      </c>
      <c r="D3" s="21"/>
      <c r="E3" s="24" t="s">
        <v>24</v>
      </c>
      <c r="F3" s="109">
        <v>-3943.1</v>
      </c>
      <c r="G3" s="21" t="s">
        <v>23</v>
      </c>
      <c r="H3" s="21" t="s">
        <v>54</v>
      </c>
      <c r="I3" s="25" t="s">
        <v>128</v>
      </c>
    </row>
    <row r="4" spans="1:9" x14ac:dyDescent="0.3">
      <c r="A4" s="20">
        <v>44377</v>
      </c>
      <c r="B4" s="20">
        <v>44377</v>
      </c>
      <c r="C4" s="21" t="s">
        <v>12</v>
      </c>
      <c r="D4" s="21"/>
      <c r="E4" s="21" t="s">
        <v>11</v>
      </c>
      <c r="F4" s="45">
        <v>-9468</v>
      </c>
      <c r="G4" s="23" t="s">
        <v>25</v>
      </c>
      <c r="H4" s="21" t="s">
        <v>54</v>
      </c>
      <c r="I4" s="25" t="s">
        <v>128</v>
      </c>
    </row>
    <row r="5" spans="1:9" x14ac:dyDescent="0.3">
      <c r="A5" s="26">
        <v>44534</v>
      </c>
      <c r="B5" s="26">
        <v>44380</v>
      </c>
      <c r="C5" s="24" t="s">
        <v>12</v>
      </c>
      <c r="D5" s="24"/>
      <c r="E5" s="24" t="s">
        <v>94</v>
      </c>
      <c r="F5" s="29">
        <v>-1500</v>
      </c>
      <c r="G5" s="24" t="s">
        <v>72</v>
      </c>
      <c r="H5" s="24" t="s">
        <v>54</v>
      </c>
      <c r="I5" s="25" t="s">
        <v>128</v>
      </c>
    </row>
    <row r="6" spans="1:9" x14ac:dyDescent="0.3">
      <c r="A6" s="26">
        <v>44583</v>
      </c>
      <c r="B6" s="26">
        <v>44366</v>
      </c>
      <c r="C6" s="24" t="s">
        <v>12</v>
      </c>
      <c r="D6" s="24"/>
      <c r="E6" s="24" t="s">
        <v>95</v>
      </c>
      <c r="F6" s="29">
        <v>-2500</v>
      </c>
      <c r="G6" s="24" t="s">
        <v>96</v>
      </c>
      <c r="H6" s="24" t="s">
        <v>54</v>
      </c>
      <c r="I6" s="25" t="s">
        <v>128</v>
      </c>
    </row>
    <row r="7" spans="1:9" x14ac:dyDescent="0.3">
      <c r="A7" s="26">
        <v>44583</v>
      </c>
      <c r="B7" s="26">
        <v>44366</v>
      </c>
      <c r="C7" s="24" t="s">
        <v>12</v>
      </c>
      <c r="D7" s="24"/>
      <c r="E7" s="24" t="s">
        <v>103</v>
      </c>
      <c r="F7" s="29">
        <v>-680</v>
      </c>
      <c r="G7" s="24" t="s">
        <v>96</v>
      </c>
      <c r="H7" s="24" t="s">
        <v>54</v>
      </c>
      <c r="I7" s="25" t="s">
        <v>128</v>
      </c>
    </row>
    <row r="8" spans="1:9" x14ac:dyDescent="0.3">
      <c r="A8" s="26">
        <v>44583</v>
      </c>
      <c r="B8" s="26">
        <v>44464</v>
      </c>
      <c r="C8" s="24" t="s">
        <v>12</v>
      </c>
      <c r="D8" s="24"/>
      <c r="E8" s="24" t="s">
        <v>97</v>
      </c>
      <c r="F8" s="29">
        <v>-800</v>
      </c>
      <c r="G8" s="24" t="s">
        <v>98</v>
      </c>
      <c r="H8" s="24" t="s">
        <v>54</v>
      </c>
      <c r="I8" s="25" t="s">
        <v>128</v>
      </c>
    </row>
    <row r="9" spans="1:9" x14ac:dyDescent="0.3">
      <c r="A9" s="26">
        <v>44583</v>
      </c>
      <c r="B9" s="26">
        <v>44513</v>
      </c>
      <c r="C9" s="24" t="s">
        <v>12</v>
      </c>
      <c r="D9" s="24"/>
      <c r="E9" s="24" t="s">
        <v>100</v>
      </c>
      <c r="F9" s="29">
        <v>-600</v>
      </c>
      <c r="G9" s="24" t="s">
        <v>96</v>
      </c>
      <c r="H9" s="24" t="s">
        <v>54</v>
      </c>
      <c r="I9" s="25" t="s">
        <v>128</v>
      </c>
    </row>
    <row r="10" spans="1:9" x14ac:dyDescent="0.3">
      <c r="A10" s="26">
        <v>44563</v>
      </c>
      <c r="B10" s="26">
        <v>44527</v>
      </c>
      <c r="C10" s="24" t="s">
        <v>12</v>
      </c>
      <c r="D10" s="24"/>
      <c r="E10" s="24" t="s">
        <v>99</v>
      </c>
      <c r="F10" s="29">
        <v>-800</v>
      </c>
      <c r="G10" s="24" t="s">
        <v>72</v>
      </c>
      <c r="H10" s="24" t="s">
        <v>54</v>
      </c>
      <c r="I10" s="25" t="s">
        <v>128</v>
      </c>
    </row>
    <row r="11" spans="1:9" x14ac:dyDescent="0.3">
      <c r="A11" s="26">
        <v>44583</v>
      </c>
      <c r="B11" s="26">
        <v>44541</v>
      </c>
      <c r="C11" s="24" t="s">
        <v>12</v>
      </c>
      <c r="D11" s="24"/>
      <c r="E11" s="24" t="s">
        <v>101</v>
      </c>
      <c r="F11" s="29">
        <v>-600</v>
      </c>
      <c r="G11" s="24" t="s">
        <v>102</v>
      </c>
      <c r="H11" s="24" t="s">
        <v>54</v>
      </c>
      <c r="I11" s="25" t="s">
        <v>128</v>
      </c>
    </row>
    <row r="12" spans="1:9" x14ac:dyDescent="0.3">
      <c r="A12" s="26">
        <v>44534</v>
      </c>
      <c r="B12" s="26">
        <v>44457</v>
      </c>
      <c r="C12" s="24" t="s">
        <v>73</v>
      </c>
      <c r="D12" s="24"/>
      <c r="E12" s="24" t="s">
        <v>93</v>
      </c>
      <c r="F12" s="29">
        <v>-3000</v>
      </c>
      <c r="G12" s="24" t="s">
        <v>72</v>
      </c>
      <c r="H12" s="24" t="s">
        <v>54</v>
      </c>
      <c r="I12" s="25" t="s">
        <v>128</v>
      </c>
    </row>
    <row r="13" spans="1:9" x14ac:dyDescent="0.3">
      <c r="A13" s="52">
        <v>44371</v>
      </c>
      <c r="B13" s="110">
        <v>44365</v>
      </c>
      <c r="C13" s="24" t="s">
        <v>12</v>
      </c>
      <c r="D13" s="53"/>
      <c r="E13" s="24" t="s">
        <v>106</v>
      </c>
      <c r="F13" s="29">
        <v>-800</v>
      </c>
      <c r="G13" s="24" t="s">
        <v>5</v>
      </c>
      <c r="H13" s="24" t="s">
        <v>5</v>
      </c>
      <c r="I13" s="25" t="s">
        <v>128</v>
      </c>
    </row>
    <row r="14" spans="1:9" x14ac:dyDescent="0.3">
      <c r="A14" s="54">
        <v>44372</v>
      </c>
      <c r="B14" s="111">
        <v>44372</v>
      </c>
      <c r="C14" s="30" t="s">
        <v>12</v>
      </c>
      <c r="D14" s="44"/>
      <c r="E14" s="30" t="s">
        <v>183</v>
      </c>
      <c r="F14" s="29">
        <v>800</v>
      </c>
      <c r="G14" s="30" t="s">
        <v>5</v>
      </c>
      <c r="H14" s="30" t="s">
        <v>5</v>
      </c>
      <c r="I14" s="31" t="s">
        <v>133</v>
      </c>
    </row>
    <row r="15" spans="1:9" x14ac:dyDescent="0.3">
      <c r="A15" s="54">
        <v>44537</v>
      </c>
      <c r="B15" s="111">
        <v>44537</v>
      </c>
      <c r="C15" s="44" t="s">
        <v>114</v>
      </c>
      <c r="D15" s="44"/>
      <c r="E15" s="43" t="s">
        <v>168</v>
      </c>
      <c r="F15" s="29">
        <v>13000</v>
      </c>
      <c r="G15" s="30" t="s">
        <v>169</v>
      </c>
      <c r="H15" s="30" t="s">
        <v>132</v>
      </c>
      <c r="I15" s="31" t="s">
        <v>133</v>
      </c>
    </row>
    <row r="16" spans="1:9" x14ac:dyDescent="0.3">
      <c r="A16" s="52">
        <v>44560</v>
      </c>
      <c r="B16" s="110">
        <v>44561</v>
      </c>
      <c r="C16" s="53" t="s">
        <v>12</v>
      </c>
      <c r="D16" s="53" t="s">
        <v>340</v>
      </c>
      <c r="E16" s="118" t="s">
        <v>270</v>
      </c>
      <c r="F16" s="29">
        <v>-36</v>
      </c>
      <c r="G16" s="24" t="s">
        <v>271</v>
      </c>
      <c r="H16" s="24" t="s">
        <v>54</v>
      </c>
      <c r="I16" s="25" t="s">
        <v>128</v>
      </c>
    </row>
    <row r="17" spans="1:9" x14ac:dyDescent="0.3">
      <c r="A17" s="52">
        <v>44583</v>
      </c>
      <c r="B17" s="110">
        <v>44561</v>
      </c>
      <c r="C17" s="53" t="s">
        <v>12</v>
      </c>
      <c r="D17" s="53" t="s">
        <v>341</v>
      </c>
      <c r="E17" s="53" t="s">
        <v>272</v>
      </c>
      <c r="F17" s="29">
        <v>-8</v>
      </c>
      <c r="G17" s="53"/>
      <c r="H17" s="24" t="s">
        <v>54</v>
      </c>
      <c r="I17" s="25" t="s">
        <v>128</v>
      </c>
    </row>
    <row r="18" spans="1:9" x14ac:dyDescent="0.3">
      <c r="E18" t="s">
        <v>252</v>
      </c>
      <c r="F18" s="57">
        <f>SUM(F2:F17)</f>
        <v>-15090.099999999999</v>
      </c>
    </row>
    <row r="19" spans="1:9" x14ac:dyDescent="0.3">
      <c r="E19" t="s">
        <v>12</v>
      </c>
      <c r="F19" s="57">
        <f>F18+3000</f>
        <v>-12090.099999999999</v>
      </c>
    </row>
    <row r="20" spans="1:9" x14ac:dyDescent="0.3">
      <c r="E20" t="s">
        <v>253</v>
      </c>
      <c r="F20" s="14">
        <f>-26600</f>
        <v>-26600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workbookViewId="0">
      <pane ySplit="1" topLeftCell="A2" activePane="bottomLeft" state="frozen"/>
      <selection pane="bottomLeft"/>
    </sheetView>
  </sheetViews>
  <sheetFormatPr defaultRowHeight="14.4" x14ac:dyDescent="0.3"/>
  <cols>
    <col min="1" max="1" width="10.109375" bestFit="1" customWidth="1"/>
    <col min="2" max="2" width="14.21875" bestFit="1" customWidth="1"/>
    <col min="3" max="3" width="9.33203125" bestFit="1" customWidth="1"/>
    <col min="4" max="4" width="35.88671875" style="13" bestFit="1" customWidth="1"/>
    <col min="5" max="5" width="4.88671875" bestFit="1" customWidth="1"/>
    <col min="6" max="6" width="7.109375" bestFit="1" customWidth="1"/>
    <col min="7" max="7" width="31.5546875" bestFit="1" customWidth="1"/>
    <col min="8" max="8" width="11.21875" bestFit="1" customWidth="1"/>
    <col min="9" max="9" width="12.21875" bestFit="1" customWidth="1"/>
    <col min="10" max="10" width="17.44140625" bestFit="1" customWidth="1"/>
    <col min="11" max="11" width="6.88671875" bestFit="1" customWidth="1"/>
  </cols>
  <sheetData>
    <row r="1" spans="1:12" x14ac:dyDescent="0.3">
      <c r="A1" s="35" t="s">
        <v>0</v>
      </c>
      <c r="B1" s="35" t="s">
        <v>126</v>
      </c>
      <c r="C1" s="60" t="s">
        <v>258</v>
      </c>
      <c r="D1" s="35" t="s">
        <v>22</v>
      </c>
      <c r="E1" s="35" t="s">
        <v>45</v>
      </c>
      <c r="F1" s="35" t="s">
        <v>2</v>
      </c>
      <c r="G1" s="35" t="s">
        <v>181</v>
      </c>
      <c r="H1" s="35" t="s">
        <v>262</v>
      </c>
      <c r="I1" s="66" t="s">
        <v>127</v>
      </c>
      <c r="J1" s="35" t="s">
        <v>184</v>
      </c>
      <c r="K1" s="19" t="s">
        <v>22</v>
      </c>
      <c r="L1" s="35" t="s">
        <v>261</v>
      </c>
    </row>
    <row r="2" spans="1:12" x14ac:dyDescent="0.3">
      <c r="A2" s="20">
        <v>44274</v>
      </c>
      <c r="B2" s="20">
        <v>44255</v>
      </c>
      <c r="C2" s="21"/>
      <c r="D2" s="24" t="s">
        <v>107</v>
      </c>
      <c r="E2" s="21">
        <v>0</v>
      </c>
      <c r="F2" s="21" t="s">
        <v>4</v>
      </c>
      <c r="G2" s="21" t="s">
        <v>37</v>
      </c>
      <c r="H2" s="22">
        <v>-1520</v>
      </c>
      <c r="I2" s="45">
        <v>-1520</v>
      </c>
      <c r="J2" s="23" t="s">
        <v>7</v>
      </c>
      <c r="K2" s="21" t="s">
        <v>54</v>
      </c>
      <c r="L2" s="28" t="s">
        <v>128</v>
      </c>
    </row>
    <row r="3" spans="1:12" x14ac:dyDescent="0.3">
      <c r="A3" s="20">
        <v>44353</v>
      </c>
      <c r="B3" s="20">
        <v>44255</v>
      </c>
      <c r="C3" s="21"/>
      <c r="D3" s="24" t="s">
        <v>107</v>
      </c>
      <c r="E3" s="21">
        <v>0</v>
      </c>
      <c r="F3" s="21" t="s">
        <v>29</v>
      </c>
      <c r="G3" s="21" t="s">
        <v>33</v>
      </c>
      <c r="H3" s="22">
        <v>-680</v>
      </c>
      <c r="I3" s="45">
        <v>-800</v>
      </c>
      <c r="J3" s="23" t="s">
        <v>34</v>
      </c>
      <c r="K3" s="21" t="s">
        <v>55</v>
      </c>
      <c r="L3" s="28" t="s">
        <v>128</v>
      </c>
    </row>
    <row r="4" spans="1:12" x14ac:dyDescent="0.3">
      <c r="A4" s="20">
        <v>44353</v>
      </c>
      <c r="B4" s="20">
        <v>44255</v>
      </c>
      <c r="C4" s="21"/>
      <c r="D4" s="24" t="s">
        <v>107</v>
      </c>
      <c r="E4" s="21">
        <v>0</v>
      </c>
      <c r="F4" s="21" t="s">
        <v>31</v>
      </c>
      <c r="G4" s="21" t="s">
        <v>35</v>
      </c>
      <c r="H4" s="22">
        <v>-510</v>
      </c>
      <c r="I4" s="45">
        <v>-600</v>
      </c>
      <c r="J4" s="23" t="s">
        <v>38</v>
      </c>
      <c r="K4" s="21" t="s">
        <v>55</v>
      </c>
      <c r="L4" s="28" t="s">
        <v>128</v>
      </c>
    </row>
    <row r="5" spans="1:12" x14ac:dyDescent="0.3">
      <c r="A5" s="20">
        <v>44353</v>
      </c>
      <c r="B5" s="20">
        <v>44345</v>
      </c>
      <c r="C5" s="21" t="s">
        <v>74</v>
      </c>
      <c r="D5" s="24" t="s">
        <v>3</v>
      </c>
      <c r="E5" s="21">
        <v>1</v>
      </c>
      <c r="F5" s="21" t="s">
        <v>42</v>
      </c>
      <c r="G5" s="21" t="s">
        <v>33</v>
      </c>
      <c r="H5" s="22">
        <v>-680</v>
      </c>
      <c r="I5" s="45">
        <v>-800</v>
      </c>
      <c r="J5" s="23" t="s">
        <v>43</v>
      </c>
      <c r="K5" s="21" t="s">
        <v>55</v>
      </c>
      <c r="L5" s="28" t="s">
        <v>128</v>
      </c>
    </row>
    <row r="6" spans="1:12" x14ac:dyDescent="0.3">
      <c r="A6" s="20">
        <v>44353</v>
      </c>
      <c r="B6" s="20">
        <v>44345</v>
      </c>
      <c r="C6" s="21"/>
      <c r="D6" s="24" t="s">
        <v>3</v>
      </c>
      <c r="E6" s="21">
        <v>1</v>
      </c>
      <c r="F6" s="21" t="s">
        <v>29</v>
      </c>
      <c r="G6" s="21" t="s">
        <v>30</v>
      </c>
      <c r="H6" s="22">
        <v>-1190</v>
      </c>
      <c r="I6" s="45">
        <v>-1400</v>
      </c>
      <c r="J6" s="23" t="s">
        <v>41</v>
      </c>
      <c r="K6" s="21" t="s">
        <v>55</v>
      </c>
      <c r="L6" s="28" t="s">
        <v>128</v>
      </c>
    </row>
    <row r="7" spans="1:12" x14ac:dyDescent="0.3">
      <c r="A7" s="20">
        <v>44353</v>
      </c>
      <c r="B7" s="20">
        <v>44345</v>
      </c>
      <c r="C7" s="21"/>
      <c r="D7" s="24" t="s">
        <v>3</v>
      </c>
      <c r="E7" s="21">
        <v>1</v>
      </c>
      <c r="F7" s="21" t="s">
        <v>31</v>
      </c>
      <c r="G7" s="21" t="s">
        <v>33</v>
      </c>
      <c r="H7" s="22">
        <v>-680</v>
      </c>
      <c r="I7" s="45">
        <v>-800</v>
      </c>
      <c r="J7" s="23" t="s">
        <v>40</v>
      </c>
      <c r="K7" s="21" t="s">
        <v>55</v>
      </c>
      <c r="L7" s="28" t="s">
        <v>128</v>
      </c>
    </row>
    <row r="8" spans="1:12" x14ac:dyDescent="0.3">
      <c r="A8" s="26">
        <v>44353</v>
      </c>
      <c r="B8" s="26">
        <v>44352</v>
      </c>
      <c r="C8" s="24" t="s">
        <v>74</v>
      </c>
      <c r="D8" s="24" t="s">
        <v>3</v>
      </c>
      <c r="E8" s="24">
        <v>2</v>
      </c>
      <c r="F8" s="21" t="s">
        <v>42</v>
      </c>
      <c r="G8" s="21" t="s">
        <v>33</v>
      </c>
      <c r="H8" s="27">
        <v>-680</v>
      </c>
      <c r="I8" s="29">
        <v>-800</v>
      </c>
      <c r="J8" s="21" t="s">
        <v>43</v>
      </c>
      <c r="K8" s="24" t="s">
        <v>55</v>
      </c>
      <c r="L8" s="28" t="s">
        <v>128</v>
      </c>
    </row>
    <row r="9" spans="1:12" x14ac:dyDescent="0.3">
      <c r="A9" s="20">
        <v>44353</v>
      </c>
      <c r="B9" s="20">
        <v>44352</v>
      </c>
      <c r="C9" s="21"/>
      <c r="D9" s="24" t="s">
        <v>3</v>
      </c>
      <c r="E9" s="21">
        <v>2</v>
      </c>
      <c r="F9" s="21" t="s">
        <v>31</v>
      </c>
      <c r="G9" s="21" t="s">
        <v>36</v>
      </c>
      <c r="H9" s="22">
        <v>-884</v>
      </c>
      <c r="I9" s="45">
        <v>-1040</v>
      </c>
      <c r="J9" s="23" t="s">
        <v>39</v>
      </c>
      <c r="K9" s="21" t="s">
        <v>55</v>
      </c>
      <c r="L9" s="28" t="s">
        <v>128</v>
      </c>
    </row>
    <row r="10" spans="1:12" x14ac:dyDescent="0.3">
      <c r="A10" s="39">
        <v>44369</v>
      </c>
      <c r="B10" s="160">
        <v>44369</v>
      </c>
      <c r="C10" s="40"/>
      <c r="D10" s="61" t="s">
        <v>114</v>
      </c>
      <c r="E10" s="41"/>
      <c r="F10" s="40"/>
      <c r="G10" s="61" t="s">
        <v>135</v>
      </c>
      <c r="H10" s="41">
        <v>30000</v>
      </c>
      <c r="I10" s="67">
        <v>30000</v>
      </c>
      <c r="J10" s="61" t="s">
        <v>137</v>
      </c>
      <c r="K10" s="61" t="s">
        <v>54</v>
      </c>
      <c r="L10" s="61" t="s">
        <v>133</v>
      </c>
    </row>
    <row r="11" spans="1:12" x14ac:dyDescent="0.3">
      <c r="A11" s="20">
        <v>44371</v>
      </c>
      <c r="B11" s="20">
        <v>44353</v>
      </c>
      <c r="C11" s="21"/>
      <c r="D11" s="24" t="s">
        <v>3</v>
      </c>
      <c r="E11" s="21">
        <v>2</v>
      </c>
      <c r="F11" s="21" t="s">
        <v>29</v>
      </c>
      <c r="G11" s="21" t="s">
        <v>30</v>
      </c>
      <c r="H11" s="22">
        <v>-1400</v>
      </c>
      <c r="I11" s="45">
        <v>-1400</v>
      </c>
      <c r="J11" s="23" t="s">
        <v>47</v>
      </c>
      <c r="K11" s="21" t="s">
        <v>54</v>
      </c>
      <c r="L11" s="28" t="s">
        <v>128</v>
      </c>
    </row>
    <row r="12" spans="1:12" x14ac:dyDescent="0.3">
      <c r="A12" s="20">
        <v>44467</v>
      </c>
      <c r="B12" s="20">
        <v>44326</v>
      </c>
      <c r="C12" s="21" t="s">
        <v>75</v>
      </c>
      <c r="D12" s="24" t="s">
        <v>108</v>
      </c>
      <c r="E12" s="21" t="s">
        <v>92</v>
      </c>
      <c r="F12" s="21" t="s">
        <v>4</v>
      </c>
      <c r="G12" s="21" t="s">
        <v>6</v>
      </c>
      <c r="H12" s="22">
        <v>-760</v>
      </c>
      <c r="I12" s="45">
        <v>-760</v>
      </c>
      <c r="J12" s="23" t="s">
        <v>7</v>
      </c>
      <c r="K12" s="21" t="s">
        <v>54</v>
      </c>
      <c r="L12" s="28" t="s">
        <v>128</v>
      </c>
    </row>
    <row r="13" spans="1:12" x14ac:dyDescent="0.3">
      <c r="A13" s="20">
        <v>44467</v>
      </c>
      <c r="B13" s="20">
        <v>44345</v>
      </c>
      <c r="C13" s="21" t="s">
        <v>75</v>
      </c>
      <c r="D13" s="24" t="s">
        <v>3</v>
      </c>
      <c r="E13" s="21">
        <v>1</v>
      </c>
      <c r="F13" s="21" t="s">
        <v>4</v>
      </c>
      <c r="G13" s="21" t="s">
        <v>37</v>
      </c>
      <c r="H13" s="22">
        <v>-1520</v>
      </c>
      <c r="I13" s="45">
        <v>-1520</v>
      </c>
      <c r="J13" s="23" t="s">
        <v>7</v>
      </c>
      <c r="K13" s="21" t="s">
        <v>54</v>
      </c>
      <c r="L13" s="28" t="s">
        <v>128</v>
      </c>
    </row>
    <row r="14" spans="1:12" x14ac:dyDescent="0.3">
      <c r="A14" s="20">
        <v>44467</v>
      </c>
      <c r="B14" s="26">
        <v>44353</v>
      </c>
      <c r="C14" s="24" t="s">
        <v>75</v>
      </c>
      <c r="D14" s="24" t="s">
        <v>3</v>
      </c>
      <c r="E14" s="24">
        <v>2</v>
      </c>
      <c r="F14" s="24" t="s">
        <v>4</v>
      </c>
      <c r="G14" s="24" t="s">
        <v>37</v>
      </c>
      <c r="H14" s="27">
        <v>-1520</v>
      </c>
      <c r="I14" s="29">
        <v>-1520</v>
      </c>
      <c r="J14" s="24" t="s">
        <v>7</v>
      </c>
      <c r="K14" s="24" t="s">
        <v>54</v>
      </c>
      <c r="L14" s="28" t="s">
        <v>128</v>
      </c>
    </row>
    <row r="15" spans="1:12" x14ac:dyDescent="0.3">
      <c r="A15" s="26">
        <v>44494</v>
      </c>
      <c r="B15" s="26">
        <v>44442</v>
      </c>
      <c r="C15" s="24"/>
      <c r="D15" s="24" t="s">
        <v>61</v>
      </c>
      <c r="E15" s="24" t="s">
        <v>5</v>
      </c>
      <c r="F15" s="24" t="s">
        <v>89</v>
      </c>
      <c r="G15" s="24" t="s">
        <v>63</v>
      </c>
      <c r="H15" s="27">
        <v>-2380</v>
      </c>
      <c r="I15" s="29">
        <v>-2800</v>
      </c>
      <c r="J15" s="24" t="s">
        <v>66</v>
      </c>
      <c r="K15" s="24" t="s">
        <v>55</v>
      </c>
      <c r="L15" s="28" t="s">
        <v>128</v>
      </c>
    </row>
    <row r="16" spans="1:12" x14ac:dyDescent="0.3">
      <c r="A16" s="26">
        <v>44494</v>
      </c>
      <c r="B16" s="26">
        <v>44442</v>
      </c>
      <c r="C16" s="24"/>
      <c r="D16" s="24" t="s">
        <v>61</v>
      </c>
      <c r="E16" s="24" t="s">
        <v>5</v>
      </c>
      <c r="F16" s="24" t="s">
        <v>89</v>
      </c>
      <c r="G16" s="24" t="s">
        <v>63</v>
      </c>
      <c r="H16" s="27">
        <v>-2380</v>
      </c>
      <c r="I16" s="29">
        <v>-2800</v>
      </c>
      <c r="J16" s="24" t="s">
        <v>64</v>
      </c>
      <c r="K16" s="24" t="s">
        <v>55</v>
      </c>
      <c r="L16" s="28" t="s">
        <v>128</v>
      </c>
    </row>
    <row r="17" spans="1:12" x14ac:dyDescent="0.3">
      <c r="A17" s="26">
        <v>44494</v>
      </c>
      <c r="B17" s="26">
        <v>44442</v>
      </c>
      <c r="C17" s="24"/>
      <c r="D17" s="24" t="s">
        <v>61</v>
      </c>
      <c r="E17" s="24" t="s">
        <v>5</v>
      </c>
      <c r="F17" s="24" t="s">
        <v>89</v>
      </c>
      <c r="G17" s="24" t="s">
        <v>62</v>
      </c>
      <c r="H17" s="27">
        <v>-1768</v>
      </c>
      <c r="I17" s="29">
        <v>-2080</v>
      </c>
      <c r="J17" s="24" t="s">
        <v>43</v>
      </c>
      <c r="K17" s="24" t="s">
        <v>55</v>
      </c>
      <c r="L17" s="28" t="s">
        <v>128</v>
      </c>
    </row>
    <row r="18" spans="1:12" x14ac:dyDescent="0.3">
      <c r="A18" s="26">
        <v>44494</v>
      </c>
      <c r="B18" s="26">
        <v>44478</v>
      </c>
      <c r="C18" s="24"/>
      <c r="D18" s="24" t="s">
        <v>3</v>
      </c>
      <c r="E18" s="24">
        <v>3</v>
      </c>
      <c r="F18" s="24" t="s">
        <v>4</v>
      </c>
      <c r="G18" s="24" t="s">
        <v>59</v>
      </c>
      <c r="H18" s="27">
        <v>-2000</v>
      </c>
      <c r="I18" s="29">
        <v>-2000</v>
      </c>
      <c r="J18" s="24" t="s">
        <v>27</v>
      </c>
      <c r="K18" s="24" t="s">
        <v>54</v>
      </c>
      <c r="L18" s="28" t="s">
        <v>128</v>
      </c>
    </row>
    <row r="19" spans="1:12" x14ac:dyDescent="0.3">
      <c r="A19" s="26">
        <v>44521</v>
      </c>
      <c r="B19" s="26">
        <v>44401</v>
      </c>
      <c r="C19" s="24"/>
      <c r="D19" s="24" t="s">
        <v>68</v>
      </c>
      <c r="E19" s="24" t="s">
        <v>5</v>
      </c>
      <c r="F19" s="24" t="s">
        <v>5</v>
      </c>
      <c r="G19" s="24" t="s">
        <v>5</v>
      </c>
      <c r="H19" s="27">
        <v>-3000</v>
      </c>
      <c r="I19" s="29">
        <v>-3000</v>
      </c>
      <c r="J19" s="24" t="s">
        <v>69</v>
      </c>
      <c r="K19" s="24" t="s">
        <v>54</v>
      </c>
      <c r="L19" s="28" t="s">
        <v>128</v>
      </c>
    </row>
    <row r="20" spans="1:12" x14ac:dyDescent="0.3">
      <c r="A20" s="26">
        <v>44526</v>
      </c>
      <c r="B20" s="26">
        <v>44408</v>
      </c>
      <c r="C20" s="24"/>
      <c r="D20" s="24" t="s">
        <v>71</v>
      </c>
      <c r="E20" s="24" t="s">
        <v>5</v>
      </c>
      <c r="F20" s="24" t="s">
        <v>5</v>
      </c>
      <c r="G20" s="24" t="s">
        <v>5</v>
      </c>
      <c r="H20" s="27">
        <v>-2000</v>
      </c>
      <c r="I20" s="29">
        <v>-2000</v>
      </c>
      <c r="J20" s="24" t="s">
        <v>72</v>
      </c>
      <c r="K20" s="24" t="s">
        <v>54</v>
      </c>
      <c r="L20" s="28" t="s">
        <v>128</v>
      </c>
    </row>
    <row r="21" spans="1:12" x14ac:dyDescent="0.3">
      <c r="A21" s="26">
        <v>44526</v>
      </c>
      <c r="B21" s="26">
        <v>44485</v>
      </c>
      <c r="C21" s="24"/>
      <c r="D21" s="24" t="s">
        <v>70</v>
      </c>
      <c r="E21" s="24" t="s">
        <v>5</v>
      </c>
      <c r="F21" s="24" t="s">
        <v>4</v>
      </c>
      <c r="G21" s="24" t="s">
        <v>37</v>
      </c>
      <c r="H21" s="27">
        <v>-1520</v>
      </c>
      <c r="I21" s="29">
        <v>-1520</v>
      </c>
      <c r="J21" s="24" t="s">
        <v>7</v>
      </c>
      <c r="K21" s="24" t="s">
        <v>54</v>
      </c>
      <c r="L21" s="28" t="s">
        <v>128</v>
      </c>
    </row>
    <row r="22" spans="1:12" x14ac:dyDescent="0.3">
      <c r="A22" s="36">
        <v>44526</v>
      </c>
      <c r="B22" s="63">
        <v>44526</v>
      </c>
      <c r="C22" s="61"/>
      <c r="D22" s="61" t="s">
        <v>159</v>
      </c>
      <c r="E22" s="61"/>
      <c r="F22" s="61"/>
      <c r="G22" s="61" t="s">
        <v>173</v>
      </c>
      <c r="H22" s="62">
        <v>750</v>
      </c>
      <c r="I22" s="67">
        <v>750</v>
      </c>
      <c r="J22" s="61" t="s">
        <v>146</v>
      </c>
      <c r="K22" s="61"/>
      <c r="L22" s="61" t="s">
        <v>133</v>
      </c>
    </row>
    <row r="23" spans="1:12" x14ac:dyDescent="0.3">
      <c r="A23" s="36">
        <v>44529</v>
      </c>
      <c r="B23" s="63">
        <v>44529</v>
      </c>
      <c r="C23" s="61"/>
      <c r="D23" s="61" t="s">
        <v>159</v>
      </c>
      <c r="E23" s="61"/>
      <c r="F23" s="61"/>
      <c r="G23" s="61" t="s">
        <v>174</v>
      </c>
      <c r="H23" s="62">
        <v>1125</v>
      </c>
      <c r="I23" s="67">
        <v>1125</v>
      </c>
      <c r="J23" s="61" t="s">
        <v>160</v>
      </c>
      <c r="K23" s="61"/>
      <c r="L23" s="61" t="s">
        <v>133</v>
      </c>
    </row>
    <row r="24" spans="1:12" x14ac:dyDescent="0.3">
      <c r="A24" s="36">
        <v>44529</v>
      </c>
      <c r="B24" s="63">
        <v>44529</v>
      </c>
      <c r="C24" s="61"/>
      <c r="D24" s="61" t="s">
        <v>159</v>
      </c>
      <c r="E24" s="61"/>
      <c r="F24" s="61"/>
      <c r="G24" s="61" t="s">
        <v>163</v>
      </c>
      <c r="H24" s="62">
        <v>375</v>
      </c>
      <c r="I24" s="67">
        <v>375</v>
      </c>
      <c r="J24" s="61" t="s">
        <v>163</v>
      </c>
      <c r="K24" s="61"/>
      <c r="L24" s="61" t="s">
        <v>133</v>
      </c>
    </row>
    <row r="25" spans="1:12" x14ac:dyDescent="0.3">
      <c r="A25" s="36">
        <v>44530</v>
      </c>
      <c r="B25" s="63">
        <v>44530</v>
      </c>
      <c r="C25" s="61"/>
      <c r="D25" s="61" t="s">
        <v>159</v>
      </c>
      <c r="E25" s="61"/>
      <c r="F25" s="61"/>
      <c r="G25" s="61" t="s">
        <v>167</v>
      </c>
      <c r="H25" s="62">
        <v>375</v>
      </c>
      <c r="I25" s="67">
        <v>375</v>
      </c>
      <c r="J25" s="61" t="s">
        <v>166</v>
      </c>
      <c r="K25" s="61"/>
      <c r="L25" s="61" t="s">
        <v>133</v>
      </c>
    </row>
    <row r="26" spans="1:12" x14ac:dyDescent="0.3">
      <c r="A26" s="36">
        <v>44531</v>
      </c>
      <c r="B26" s="63">
        <v>44531</v>
      </c>
      <c r="C26" s="61"/>
      <c r="D26" s="61" t="s">
        <v>159</v>
      </c>
      <c r="E26" s="61"/>
      <c r="F26" s="61"/>
      <c r="G26" s="61" t="s">
        <v>143</v>
      </c>
      <c r="H26" s="62">
        <v>300</v>
      </c>
      <c r="I26" s="67">
        <v>300</v>
      </c>
      <c r="J26" s="61" t="s">
        <v>143</v>
      </c>
      <c r="K26" s="61"/>
      <c r="L26" s="61" t="s">
        <v>133</v>
      </c>
    </row>
    <row r="27" spans="1:12" x14ac:dyDescent="0.3">
      <c r="A27" s="26">
        <v>44534</v>
      </c>
      <c r="B27" s="26">
        <v>44478</v>
      </c>
      <c r="C27" s="24" t="s">
        <v>78</v>
      </c>
      <c r="D27" s="24" t="s">
        <v>91</v>
      </c>
      <c r="E27" s="24" t="s">
        <v>5</v>
      </c>
      <c r="F27" s="24" t="s">
        <v>5</v>
      </c>
      <c r="G27" s="24" t="s">
        <v>5</v>
      </c>
      <c r="H27" s="27">
        <v>-1000</v>
      </c>
      <c r="I27" s="29">
        <v>-1000</v>
      </c>
      <c r="J27" s="24" t="s">
        <v>72</v>
      </c>
      <c r="K27" s="24" t="s">
        <v>54</v>
      </c>
      <c r="L27" s="28" t="s">
        <v>128</v>
      </c>
    </row>
    <row r="28" spans="1:12" x14ac:dyDescent="0.3">
      <c r="A28" s="26">
        <v>44534</v>
      </c>
      <c r="B28" s="26">
        <v>44506</v>
      </c>
      <c r="C28" s="24" t="s">
        <v>78</v>
      </c>
      <c r="D28" s="24" t="s">
        <v>90</v>
      </c>
      <c r="E28" s="24" t="s">
        <v>5</v>
      </c>
      <c r="F28" s="24" t="s">
        <v>5</v>
      </c>
      <c r="G28" s="24" t="s">
        <v>5</v>
      </c>
      <c r="H28" s="27">
        <v>-1540</v>
      </c>
      <c r="I28" s="29">
        <v>-1540</v>
      </c>
      <c r="J28" s="24" t="s">
        <v>72</v>
      </c>
      <c r="K28" s="24" t="s">
        <v>54</v>
      </c>
      <c r="L28" s="28" t="s">
        <v>128</v>
      </c>
    </row>
    <row r="29" spans="1:12" x14ac:dyDescent="0.3">
      <c r="A29" s="36">
        <v>44537</v>
      </c>
      <c r="B29" s="63">
        <v>44537</v>
      </c>
      <c r="C29" s="61"/>
      <c r="D29" s="61" t="s">
        <v>159</v>
      </c>
      <c r="E29" s="61"/>
      <c r="F29" s="61"/>
      <c r="G29" s="61" t="s">
        <v>171</v>
      </c>
      <c r="H29" s="62">
        <v>3000</v>
      </c>
      <c r="I29" s="67">
        <v>3000</v>
      </c>
      <c r="J29" s="61" t="s">
        <v>151</v>
      </c>
      <c r="K29" s="61"/>
      <c r="L29" s="61" t="s">
        <v>133</v>
      </c>
    </row>
    <row r="30" spans="1:12" x14ac:dyDescent="0.3">
      <c r="A30" s="36">
        <v>44537</v>
      </c>
      <c r="B30" s="63">
        <v>44537</v>
      </c>
      <c r="C30" s="61"/>
      <c r="D30" s="61" t="s">
        <v>159</v>
      </c>
      <c r="E30" s="61"/>
      <c r="F30" s="61"/>
      <c r="G30" s="61" t="s">
        <v>170</v>
      </c>
      <c r="H30" s="62">
        <v>375</v>
      </c>
      <c r="I30" s="67">
        <v>375</v>
      </c>
      <c r="J30" s="61" t="s">
        <v>170</v>
      </c>
      <c r="K30" s="61"/>
      <c r="L30" s="61" t="s">
        <v>133</v>
      </c>
    </row>
    <row r="31" spans="1:12" x14ac:dyDescent="0.3">
      <c r="A31" s="36">
        <v>44540</v>
      </c>
      <c r="B31" s="63">
        <v>44540</v>
      </c>
      <c r="C31" s="61"/>
      <c r="D31" s="61" t="s">
        <v>159</v>
      </c>
      <c r="E31" s="61"/>
      <c r="F31" s="61"/>
      <c r="G31" s="61" t="s">
        <v>172</v>
      </c>
      <c r="H31" s="62">
        <v>1125</v>
      </c>
      <c r="I31" s="67">
        <v>1125</v>
      </c>
      <c r="J31" s="61" t="s">
        <v>69</v>
      </c>
      <c r="K31" s="61"/>
      <c r="L31" s="61" t="s">
        <v>133</v>
      </c>
    </row>
    <row r="32" spans="1:12" x14ac:dyDescent="0.3">
      <c r="A32" s="39">
        <v>44544</v>
      </c>
      <c r="B32" s="160">
        <v>44544</v>
      </c>
      <c r="C32" s="40"/>
      <c r="D32" s="61" t="s">
        <v>114</v>
      </c>
      <c r="E32" s="41"/>
      <c r="F32" s="40"/>
      <c r="G32" s="61" t="s">
        <v>191</v>
      </c>
      <c r="H32" s="41">
        <v>30996</v>
      </c>
      <c r="I32" s="67">
        <v>30996</v>
      </c>
      <c r="J32" s="61" t="s">
        <v>137</v>
      </c>
      <c r="K32" s="61" t="s">
        <v>54</v>
      </c>
      <c r="L32" s="61" t="s">
        <v>133</v>
      </c>
    </row>
    <row r="33" spans="1:12" x14ac:dyDescent="0.3">
      <c r="A33" s="36">
        <v>44550</v>
      </c>
      <c r="B33" s="63">
        <v>44550</v>
      </c>
      <c r="C33" s="61"/>
      <c r="D33" s="61" t="s">
        <v>159</v>
      </c>
      <c r="E33" s="61"/>
      <c r="F33" s="61"/>
      <c r="G33" s="61" t="s">
        <v>176</v>
      </c>
      <c r="H33" s="62">
        <v>1500</v>
      </c>
      <c r="I33" s="67">
        <v>1500</v>
      </c>
      <c r="J33" s="61" t="s">
        <v>158</v>
      </c>
      <c r="K33" s="61"/>
      <c r="L33" s="61" t="s">
        <v>133</v>
      </c>
    </row>
    <row r="34" spans="1:12" x14ac:dyDescent="0.3">
      <c r="A34" s="26">
        <v>44559</v>
      </c>
      <c r="B34" s="26">
        <v>44348</v>
      </c>
      <c r="C34" s="24"/>
      <c r="D34" s="24" t="s">
        <v>105</v>
      </c>
      <c r="E34" s="24" t="s">
        <v>5</v>
      </c>
      <c r="F34" s="24" t="s">
        <v>5</v>
      </c>
      <c r="G34" s="24" t="s">
        <v>5</v>
      </c>
      <c r="H34" s="27">
        <v>-4247</v>
      </c>
      <c r="I34" s="29">
        <v>-4996</v>
      </c>
      <c r="J34" s="24" t="s">
        <v>43</v>
      </c>
      <c r="K34" s="24" t="s">
        <v>55</v>
      </c>
      <c r="L34" s="28" t="s">
        <v>128</v>
      </c>
    </row>
    <row r="35" spans="1:12" x14ac:dyDescent="0.3">
      <c r="A35" s="26">
        <v>44567</v>
      </c>
      <c r="B35" s="26">
        <v>44421</v>
      </c>
      <c r="C35" s="24"/>
      <c r="D35" s="24" t="s">
        <v>112</v>
      </c>
      <c r="E35" s="24" t="s">
        <v>5</v>
      </c>
      <c r="F35" s="24" t="s">
        <v>5</v>
      </c>
      <c r="G35" s="24" t="s">
        <v>5</v>
      </c>
      <c r="H35" s="27">
        <v>-1000</v>
      </c>
      <c r="I35" s="29">
        <v>-1000</v>
      </c>
      <c r="J35" s="24" t="s">
        <v>102</v>
      </c>
      <c r="K35" s="24" t="s">
        <v>54</v>
      </c>
      <c r="L35" s="28" t="s">
        <v>128</v>
      </c>
    </row>
    <row r="36" spans="1:12" x14ac:dyDescent="0.3">
      <c r="A36" s="26">
        <v>44583</v>
      </c>
      <c r="B36" s="26">
        <v>44442</v>
      </c>
      <c r="C36" s="24"/>
      <c r="D36" s="24" t="s">
        <v>110</v>
      </c>
      <c r="E36" s="24" t="s">
        <v>5</v>
      </c>
      <c r="F36" s="24" t="s">
        <v>5</v>
      </c>
      <c r="G36" s="24" t="s">
        <v>5</v>
      </c>
      <c r="H36" s="27">
        <v>-5740</v>
      </c>
      <c r="I36" s="29">
        <v>-5740</v>
      </c>
      <c r="J36" s="24" t="s">
        <v>96</v>
      </c>
      <c r="K36" s="24" t="s">
        <v>54</v>
      </c>
      <c r="L36" s="28" t="s">
        <v>128</v>
      </c>
    </row>
    <row r="37" spans="1:12" x14ac:dyDescent="0.3">
      <c r="A37" s="26">
        <v>44561</v>
      </c>
      <c r="B37" s="26">
        <v>44478</v>
      </c>
      <c r="C37" s="24"/>
      <c r="D37" s="24" t="s">
        <v>3</v>
      </c>
      <c r="E37" s="24">
        <v>3</v>
      </c>
      <c r="F37" s="24" t="s">
        <v>29</v>
      </c>
      <c r="G37" s="24" t="s">
        <v>82</v>
      </c>
      <c r="H37" s="27">
        <v>-700</v>
      </c>
      <c r="I37" s="29">
        <v>-1050</v>
      </c>
      <c r="J37" s="24" t="s">
        <v>47</v>
      </c>
      <c r="K37" s="24" t="s">
        <v>54</v>
      </c>
      <c r="L37" s="28" t="s">
        <v>128</v>
      </c>
    </row>
    <row r="38" spans="1:12" x14ac:dyDescent="0.3">
      <c r="A38" s="26">
        <v>44561</v>
      </c>
      <c r="B38" s="26">
        <v>44478</v>
      </c>
      <c r="C38" s="24"/>
      <c r="D38" s="24" t="s">
        <v>3</v>
      </c>
      <c r="E38" s="24">
        <v>3</v>
      </c>
      <c r="F38" s="24" t="s">
        <v>31</v>
      </c>
      <c r="G38" s="24" t="s">
        <v>83</v>
      </c>
      <c r="H38" s="27">
        <v>-663</v>
      </c>
      <c r="I38" s="29">
        <v>-780</v>
      </c>
      <c r="J38" s="24" t="s">
        <v>79</v>
      </c>
      <c r="K38" s="24" t="s">
        <v>55</v>
      </c>
      <c r="L38" s="28" t="s">
        <v>128</v>
      </c>
    </row>
    <row r="39" spans="1:12" x14ac:dyDescent="0.3">
      <c r="A39" s="26">
        <v>44561</v>
      </c>
      <c r="B39" s="26">
        <v>44485</v>
      </c>
      <c r="C39" s="24"/>
      <c r="D39" s="24" t="s">
        <v>3</v>
      </c>
      <c r="E39" s="24">
        <v>3</v>
      </c>
      <c r="F39" s="24" t="s">
        <v>42</v>
      </c>
      <c r="G39" s="24" t="s">
        <v>84</v>
      </c>
      <c r="H39" s="27">
        <v>-442</v>
      </c>
      <c r="I39" s="29">
        <v>-520</v>
      </c>
      <c r="J39" s="24" t="s">
        <v>43</v>
      </c>
      <c r="K39" s="24" t="s">
        <v>55</v>
      </c>
      <c r="L39" s="28" t="s">
        <v>128</v>
      </c>
    </row>
    <row r="40" spans="1:12" x14ac:dyDescent="0.3">
      <c r="A40" s="26">
        <v>44561</v>
      </c>
      <c r="B40" s="26">
        <v>44485</v>
      </c>
      <c r="C40" s="24"/>
      <c r="D40" s="24" t="s">
        <v>3</v>
      </c>
      <c r="E40" s="24">
        <v>3</v>
      </c>
      <c r="F40" s="24" t="s">
        <v>42</v>
      </c>
      <c r="G40" s="24" t="s">
        <v>85</v>
      </c>
      <c r="H40" s="27">
        <v>-340</v>
      </c>
      <c r="I40" s="29">
        <v>-400</v>
      </c>
      <c r="J40" s="24" t="s">
        <v>34</v>
      </c>
      <c r="K40" s="24" t="s">
        <v>55</v>
      </c>
      <c r="L40" s="28" t="s">
        <v>128</v>
      </c>
    </row>
    <row r="41" spans="1:12" x14ac:dyDescent="0.3">
      <c r="A41" s="26">
        <v>44567</v>
      </c>
      <c r="B41" s="26">
        <v>44485</v>
      </c>
      <c r="C41" s="24"/>
      <c r="D41" s="24" t="s">
        <v>111</v>
      </c>
      <c r="E41" s="24" t="s">
        <v>5</v>
      </c>
      <c r="F41" s="24" t="s">
        <v>5</v>
      </c>
      <c r="G41" s="24" t="s">
        <v>5</v>
      </c>
      <c r="H41" s="27">
        <v>-500</v>
      </c>
      <c r="I41" s="29">
        <v>-500</v>
      </c>
      <c r="J41" s="24" t="s">
        <v>102</v>
      </c>
      <c r="K41" s="24" t="s">
        <v>54</v>
      </c>
      <c r="L41" s="28" t="s">
        <v>128</v>
      </c>
    </row>
    <row r="42" spans="1:12" x14ac:dyDescent="0.3">
      <c r="A42" s="26">
        <v>44561</v>
      </c>
      <c r="B42" s="26">
        <v>44506</v>
      </c>
      <c r="C42" s="24"/>
      <c r="D42" s="24" t="s">
        <v>3</v>
      </c>
      <c r="E42" s="24">
        <v>4</v>
      </c>
      <c r="F42" s="24" t="s">
        <v>4</v>
      </c>
      <c r="G42" s="24" t="s">
        <v>36</v>
      </c>
      <c r="H42" s="27">
        <v>-884</v>
      </c>
      <c r="I42" s="29">
        <v>-1040</v>
      </c>
      <c r="J42" s="24" t="s">
        <v>43</v>
      </c>
      <c r="K42" s="24" t="s">
        <v>55</v>
      </c>
      <c r="L42" s="28" t="s">
        <v>128</v>
      </c>
    </row>
    <row r="43" spans="1:12" x14ac:dyDescent="0.3">
      <c r="A43" s="26">
        <v>44559</v>
      </c>
      <c r="B43" s="26">
        <v>44506</v>
      </c>
      <c r="C43" s="24"/>
      <c r="D43" s="24" t="s">
        <v>3</v>
      </c>
      <c r="E43" s="24">
        <v>4</v>
      </c>
      <c r="F43" s="24" t="s">
        <v>29</v>
      </c>
      <c r="G43" s="24" t="s">
        <v>36</v>
      </c>
      <c r="H43" s="27">
        <v>-884</v>
      </c>
      <c r="I43" s="29">
        <v>-1040</v>
      </c>
      <c r="J43" s="24" t="s">
        <v>39</v>
      </c>
      <c r="K43" s="24" t="s">
        <v>55</v>
      </c>
      <c r="L43" s="28" t="s">
        <v>128</v>
      </c>
    </row>
    <row r="44" spans="1:12" x14ac:dyDescent="0.3">
      <c r="A44" s="26">
        <v>44561</v>
      </c>
      <c r="B44" s="26">
        <v>44506</v>
      </c>
      <c r="C44" s="24"/>
      <c r="D44" s="24" t="s">
        <v>3</v>
      </c>
      <c r="E44" s="24">
        <v>4</v>
      </c>
      <c r="F44" s="24" t="s">
        <v>31</v>
      </c>
      <c r="G44" s="24" t="s">
        <v>30</v>
      </c>
      <c r="H44" s="27">
        <v>-1190</v>
      </c>
      <c r="I44" s="29">
        <v>-1400</v>
      </c>
      <c r="J44" s="24" t="s">
        <v>64</v>
      </c>
      <c r="K44" s="24" t="s">
        <v>55</v>
      </c>
      <c r="L44" s="28" t="s">
        <v>128</v>
      </c>
    </row>
    <row r="45" spans="1:12" x14ac:dyDescent="0.3">
      <c r="A45" s="26">
        <v>44561</v>
      </c>
      <c r="B45" s="26">
        <v>44506</v>
      </c>
      <c r="C45" s="24"/>
      <c r="D45" s="24" t="s">
        <v>3</v>
      </c>
      <c r="E45" s="24">
        <v>4</v>
      </c>
      <c r="F45" s="24" t="s">
        <v>42</v>
      </c>
      <c r="G45" s="24" t="s">
        <v>30</v>
      </c>
      <c r="H45" s="27">
        <v>-1190</v>
      </c>
      <c r="I45" s="29">
        <v>-1400</v>
      </c>
      <c r="J45" s="24" t="s">
        <v>66</v>
      </c>
      <c r="K45" s="24" t="s">
        <v>55</v>
      </c>
      <c r="L45" s="28" t="s">
        <v>128</v>
      </c>
    </row>
    <row r="46" spans="1:12" x14ac:dyDescent="0.3">
      <c r="A46" s="26">
        <v>44561</v>
      </c>
      <c r="B46" s="26">
        <v>44541</v>
      </c>
      <c r="C46" s="24" t="s">
        <v>86</v>
      </c>
      <c r="D46" s="24" t="s">
        <v>3</v>
      </c>
      <c r="E46" s="24">
        <v>5</v>
      </c>
      <c r="F46" s="24" t="s">
        <v>4</v>
      </c>
      <c r="G46" s="24" t="s">
        <v>37</v>
      </c>
      <c r="H46" s="27">
        <v>-1520</v>
      </c>
      <c r="I46" s="29">
        <v>-1520</v>
      </c>
      <c r="J46" s="24" t="s">
        <v>7</v>
      </c>
      <c r="K46" s="24" t="s">
        <v>54</v>
      </c>
      <c r="L46" s="28" t="s">
        <v>128</v>
      </c>
    </row>
    <row r="47" spans="1:12" x14ac:dyDescent="0.3">
      <c r="A47" s="26">
        <v>44561</v>
      </c>
      <c r="B47" s="26">
        <v>44541</v>
      </c>
      <c r="C47" s="24" t="s">
        <v>86</v>
      </c>
      <c r="D47" s="24" t="s">
        <v>3</v>
      </c>
      <c r="E47" s="24">
        <v>5</v>
      </c>
      <c r="F47" s="24" t="s">
        <v>4</v>
      </c>
      <c r="G47" s="24" t="s">
        <v>5</v>
      </c>
      <c r="H47" s="27">
        <v>-384</v>
      </c>
      <c r="I47" s="29">
        <v>-384</v>
      </c>
      <c r="J47" s="24" t="s">
        <v>7</v>
      </c>
      <c r="K47" s="24" t="s">
        <v>54</v>
      </c>
      <c r="L47" s="28" t="s">
        <v>128</v>
      </c>
    </row>
    <row r="48" spans="1:12" x14ac:dyDescent="0.3">
      <c r="A48" s="26">
        <v>44561</v>
      </c>
      <c r="B48" s="26">
        <v>44541</v>
      </c>
      <c r="C48" s="24" t="s">
        <v>87</v>
      </c>
      <c r="D48" s="24" t="s">
        <v>3</v>
      </c>
      <c r="E48" s="24">
        <v>5</v>
      </c>
      <c r="F48" s="24" t="s">
        <v>29</v>
      </c>
      <c r="G48" s="24" t="s">
        <v>30</v>
      </c>
      <c r="H48" s="27">
        <v>-1400</v>
      </c>
      <c r="I48" s="29">
        <v>-1400</v>
      </c>
      <c r="J48" s="24" t="s">
        <v>80</v>
      </c>
      <c r="K48" s="24" t="s">
        <v>54</v>
      </c>
      <c r="L48" s="28" t="s">
        <v>128</v>
      </c>
    </row>
    <row r="49" spans="1:12" x14ac:dyDescent="0.3">
      <c r="A49" s="26">
        <v>44561</v>
      </c>
      <c r="B49" s="26">
        <v>44541</v>
      </c>
      <c r="C49" s="24" t="s">
        <v>87</v>
      </c>
      <c r="D49" s="24" t="s">
        <v>3</v>
      </c>
      <c r="E49" s="24">
        <v>5</v>
      </c>
      <c r="F49" s="24" t="s">
        <v>29</v>
      </c>
      <c r="G49" s="24" t="s">
        <v>5</v>
      </c>
      <c r="H49" s="27">
        <v>-400</v>
      </c>
      <c r="I49" s="29">
        <v>-400</v>
      </c>
      <c r="J49" s="24" t="s">
        <v>80</v>
      </c>
      <c r="K49" s="24" t="s">
        <v>54</v>
      </c>
      <c r="L49" s="28" t="s">
        <v>128</v>
      </c>
    </row>
    <row r="50" spans="1:12" x14ac:dyDescent="0.3">
      <c r="A50" s="26">
        <v>44561</v>
      </c>
      <c r="B50" s="26">
        <v>44541</v>
      </c>
      <c r="C50" s="24" t="s">
        <v>124</v>
      </c>
      <c r="D50" s="24" t="s">
        <v>3</v>
      </c>
      <c r="E50" s="24">
        <v>5</v>
      </c>
      <c r="F50" s="24" t="s">
        <v>31</v>
      </c>
      <c r="G50" s="24" t="s">
        <v>30</v>
      </c>
      <c r="H50" s="27">
        <v>-1400</v>
      </c>
      <c r="I50" s="29">
        <v>-1400</v>
      </c>
      <c r="J50" s="24" t="s">
        <v>47</v>
      </c>
      <c r="K50" s="24" t="s">
        <v>54</v>
      </c>
      <c r="L50" s="28" t="s">
        <v>128</v>
      </c>
    </row>
    <row r="51" spans="1:12" x14ac:dyDescent="0.3">
      <c r="A51" s="26">
        <v>44561</v>
      </c>
      <c r="B51" s="26">
        <v>44541</v>
      </c>
      <c r="C51" s="24" t="s">
        <v>124</v>
      </c>
      <c r="D51" s="24" t="s">
        <v>3</v>
      </c>
      <c r="E51" s="24">
        <v>5</v>
      </c>
      <c r="F51" s="24" t="s">
        <v>31</v>
      </c>
      <c r="G51" s="24" t="s">
        <v>5</v>
      </c>
      <c r="H51" s="27">
        <v>-384</v>
      </c>
      <c r="I51" s="29">
        <v>-384</v>
      </c>
      <c r="J51" s="24" t="s">
        <v>47</v>
      </c>
      <c r="K51" s="24" t="s">
        <v>54</v>
      </c>
      <c r="L51" s="28" t="s">
        <v>128</v>
      </c>
    </row>
    <row r="52" spans="1:12" x14ac:dyDescent="0.3">
      <c r="A52" s="26">
        <v>44561</v>
      </c>
      <c r="B52" s="26">
        <v>44541</v>
      </c>
      <c r="C52" s="24"/>
      <c r="D52" s="24" t="s">
        <v>3</v>
      </c>
      <c r="E52" s="24">
        <v>5</v>
      </c>
      <c r="F52" s="24" t="s">
        <v>42</v>
      </c>
      <c r="G52" s="24" t="s">
        <v>30</v>
      </c>
      <c r="H52" s="27">
        <v>-1190</v>
      </c>
      <c r="I52" s="29">
        <v>-1400</v>
      </c>
      <c r="J52" s="24" t="s">
        <v>66</v>
      </c>
      <c r="K52" s="24" t="s">
        <v>55</v>
      </c>
      <c r="L52" s="28" t="s">
        <v>128</v>
      </c>
    </row>
    <row r="53" spans="1:12" x14ac:dyDescent="0.3">
      <c r="A53" s="26">
        <v>44583</v>
      </c>
      <c r="B53" s="26">
        <v>44541</v>
      </c>
      <c r="C53" s="24"/>
      <c r="D53" s="24" t="s">
        <v>109</v>
      </c>
      <c r="E53" s="24" t="s">
        <v>5</v>
      </c>
      <c r="F53" s="24" t="s">
        <v>5</v>
      </c>
      <c r="G53" s="24" t="s">
        <v>5</v>
      </c>
      <c r="H53" s="27">
        <v>-1000</v>
      </c>
      <c r="I53" s="29">
        <v>-1000</v>
      </c>
      <c r="J53" s="24" t="s">
        <v>96</v>
      </c>
      <c r="K53" s="24" t="s">
        <v>54</v>
      </c>
      <c r="L53" s="28" t="s">
        <v>128</v>
      </c>
    </row>
    <row r="54" spans="1:12" x14ac:dyDescent="0.3">
      <c r="A54" s="26">
        <v>44559</v>
      </c>
      <c r="B54" s="26">
        <v>44548</v>
      </c>
      <c r="C54" s="24"/>
      <c r="D54" s="24" t="s">
        <v>81</v>
      </c>
      <c r="E54" s="24" t="s">
        <v>5</v>
      </c>
      <c r="F54" s="24" t="s">
        <v>4</v>
      </c>
      <c r="G54" s="24" t="s">
        <v>6</v>
      </c>
      <c r="H54" s="27">
        <v>-760</v>
      </c>
      <c r="I54" s="29">
        <v>-760</v>
      </c>
      <c r="J54" s="24" t="s">
        <v>32</v>
      </c>
      <c r="K54" s="24" t="s">
        <v>54</v>
      </c>
      <c r="L54" s="28" t="s">
        <v>128</v>
      </c>
    </row>
    <row r="55" spans="1:12" x14ac:dyDescent="0.3">
      <c r="A55" s="26">
        <v>41274</v>
      </c>
      <c r="B55" s="26">
        <v>44548</v>
      </c>
      <c r="C55" s="24"/>
      <c r="D55" s="24" t="s">
        <v>81</v>
      </c>
      <c r="E55" s="24" t="s">
        <v>5</v>
      </c>
      <c r="F55" s="24" t="s">
        <v>4</v>
      </c>
      <c r="G55" s="24" t="s">
        <v>84</v>
      </c>
      <c r="H55" s="27">
        <v>-442</v>
      </c>
      <c r="I55" s="29">
        <v>-520</v>
      </c>
      <c r="J55" s="24" t="s">
        <v>43</v>
      </c>
      <c r="K55" s="24" t="s">
        <v>55</v>
      </c>
      <c r="L55" s="28" t="s">
        <v>128</v>
      </c>
    </row>
    <row r="56" spans="1:12" x14ac:dyDescent="0.3">
      <c r="A56" s="117">
        <v>44559</v>
      </c>
      <c r="B56" s="64">
        <v>44557</v>
      </c>
      <c r="C56" s="28"/>
      <c r="D56" s="28" t="s">
        <v>159</v>
      </c>
      <c r="E56" s="28"/>
      <c r="F56" s="28"/>
      <c r="G56" s="28" t="s">
        <v>185</v>
      </c>
      <c r="H56" s="47">
        <v>-2210</v>
      </c>
      <c r="I56" s="67">
        <v>-2210</v>
      </c>
      <c r="J56" s="28" t="s">
        <v>72</v>
      </c>
      <c r="K56" s="28" t="s">
        <v>54</v>
      </c>
      <c r="L56" s="28" t="s">
        <v>128</v>
      </c>
    </row>
    <row r="57" spans="1:12" x14ac:dyDescent="0.3">
      <c r="A57" s="117">
        <v>44583</v>
      </c>
      <c r="B57" s="64">
        <v>44557</v>
      </c>
      <c r="C57" s="28"/>
      <c r="D57" s="28" t="s">
        <v>159</v>
      </c>
      <c r="E57" s="28"/>
      <c r="F57" s="28"/>
      <c r="G57" s="28" t="s">
        <v>185</v>
      </c>
      <c r="H57" s="47">
        <v>-780</v>
      </c>
      <c r="I57" s="67">
        <v>-780</v>
      </c>
      <c r="J57" s="28" t="s">
        <v>186</v>
      </c>
      <c r="K57" s="28" t="s">
        <v>54</v>
      </c>
      <c r="L57" s="28" t="s">
        <v>128</v>
      </c>
    </row>
    <row r="58" spans="1:12" x14ac:dyDescent="0.3">
      <c r="A58" s="117">
        <v>44583</v>
      </c>
      <c r="B58" s="64">
        <v>44557</v>
      </c>
      <c r="C58" s="28"/>
      <c r="D58" s="28" t="s">
        <v>159</v>
      </c>
      <c r="E58" s="28"/>
      <c r="F58" s="28"/>
      <c r="G58" s="28" t="s">
        <v>185</v>
      </c>
      <c r="H58" s="47">
        <v>-70</v>
      </c>
      <c r="I58" s="67">
        <v>-70</v>
      </c>
      <c r="J58" s="28" t="s">
        <v>187</v>
      </c>
      <c r="K58" s="28" t="s">
        <v>54</v>
      </c>
      <c r="L58" s="28" t="s">
        <v>128</v>
      </c>
    </row>
    <row r="59" spans="1:12" x14ac:dyDescent="0.3">
      <c r="A59" s="117">
        <v>44583</v>
      </c>
      <c r="B59" s="64">
        <v>44557</v>
      </c>
      <c r="C59" s="28"/>
      <c r="D59" s="28" t="s">
        <v>159</v>
      </c>
      <c r="E59" s="28"/>
      <c r="F59" s="28"/>
      <c r="G59" s="28" t="s">
        <v>185</v>
      </c>
      <c r="H59" s="47">
        <v>-310</v>
      </c>
      <c r="I59" s="67">
        <v>-310</v>
      </c>
      <c r="J59" s="28" t="s">
        <v>49</v>
      </c>
      <c r="K59" s="28" t="s">
        <v>54</v>
      </c>
      <c r="L59" s="28" t="s">
        <v>128</v>
      </c>
    </row>
    <row r="60" spans="1:12" x14ac:dyDescent="0.3">
      <c r="A60" s="117">
        <v>44559</v>
      </c>
      <c r="B60" s="64">
        <v>44557</v>
      </c>
      <c r="C60" s="28"/>
      <c r="D60" s="28" t="s">
        <v>159</v>
      </c>
      <c r="E60" s="28"/>
      <c r="F60" s="28"/>
      <c r="G60" s="28" t="s">
        <v>185</v>
      </c>
      <c r="H60" s="47">
        <v>-3180</v>
      </c>
      <c r="I60" s="67">
        <v>-3180</v>
      </c>
      <c r="J60" s="28" t="s">
        <v>96</v>
      </c>
      <c r="K60" s="28" t="s">
        <v>54</v>
      </c>
      <c r="L60" s="28" t="s">
        <v>128</v>
      </c>
    </row>
    <row r="61" spans="1:12" x14ac:dyDescent="0.3">
      <c r="A61" s="117">
        <v>44577</v>
      </c>
      <c r="B61" s="64">
        <v>44557</v>
      </c>
      <c r="C61" s="28"/>
      <c r="D61" s="28" t="s">
        <v>159</v>
      </c>
      <c r="E61" s="28"/>
      <c r="F61" s="28"/>
      <c r="G61" s="28" t="s">
        <v>185</v>
      </c>
      <c r="H61" s="47">
        <v>-390</v>
      </c>
      <c r="I61" s="67">
        <v>-390</v>
      </c>
      <c r="J61" s="28" t="s">
        <v>188</v>
      </c>
      <c r="K61" s="28" t="s">
        <v>54</v>
      </c>
      <c r="L61" s="28" t="s">
        <v>128</v>
      </c>
    </row>
    <row r="62" spans="1:12" x14ac:dyDescent="0.3">
      <c r="A62" s="117">
        <v>44567</v>
      </c>
      <c r="B62" s="64">
        <v>44557</v>
      </c>
      <c r="C62" s="28"/>
      <c r="D62" s="28" t="s">
        <v>159</v>
      </c>
      <c r="E62" s="28"/>
      <c r="F62" s="28"/>
      <c r="G62" s="28" t="s">
        <v>185</v>
      </c>
      <c r="H62" s="47">
        <v>-590</v>
      </c>
      <c r="I62" s="67">
        <v>-590</v>
      </c>
      <c r="J62" s="28" t="s">
        <v>102</v>
      </c>
      <c r="K62" s="28" t="s">
        <v>54</v>
      </c>
      <c r="L62" s="28" t="s">
        <v>128</v>
      </c>
    </row>
    <row r="63" spans="1:12" x14ac:dyDescent="0.3">
      <c r="A63" s="117">
        <v>44583</v>
      </c>
      <c r="B63" s="64">
        <v>44557</v>
      </c>
      <c r="C63" s="28"/>
      <c r="D63" s="28" t="s">
        <v>159</v>
      </c>
      <c r="E63" s="28"/>
      <c r="F63" s="28"/>
      <c r="G63" s="28" t="s">
        <v>185</v>
      </c>
      <c r="H63" s="47">
        <v>-3340</v>
      </c>
      <c r="I63" s="67">
        <v>-3340</v>
      </c>
      <c r="J63" s="28" t="s">
        <v>189</v>
      </c>
      <c r="K63" s="28" t="s">
        <v>54</v>
      </c>
      <c r="L63" s="28" t="s">
        <v>128</v>
      </c>
    </row>
    <row r="64" spans="1:12" x14ac:dyDescent="0.3">
      <c r="A64" s="117">
        <v>44583</v>
      </c>
      <c r="B64" s="64">
        <v>44557</v>
      </c>
      <c r="C64" s="28"/>
      <c r="D64" s="28" t="s">
        <v>159</v>
      </c>
      <c r="E64" s="28"/>
      <c r="F64" s="28"/>
      <c r="G64" s="28" t="s">
        <v>185</v>
      </c>
      <c r="H64" s="47">
        <v>-490</v>
      </c>
      <c r="I64" s="67">
        <v>-490</v>
      </c>
      <c r="J64" s="28" t="s">
        <v>190</v>
      </c>
      <c r="K64" s="28" t="s">
        <v>54</v>
      </c>
      <c r="L64" s="28" t="s">
        <v>128</v>
      </c>
    </row>
    <row r="65" spans="1:12" x14ac:dyDescent="0.3">
      <c r="A65" s="117">
        <v>44583</v>
      </c>
      <c r="B65" s="64">
        <v>44557</v>
      </c>
      <c r="C65" s="28"/>
      <c r="D65" s="28" t="s">
        <v>159</v>
      </c>
      <c r="E65" s="28"/>
      <c r="F65" s="28"/>
      <c r="G65" s="28" t="s">
        <v>185</v>
      </c>
      <c r="H65" s="47">
        <v>-1210</v>
      </c>
      <c r="I65" s="67">
        <v>-1210</v>
      </c>
      <c r="J65" s="28" t="s">
        <v>98</v>
      </c>
      <c r="K65" s="28" t="s">
        <v>54</v>
      </c>
      <c r="L65" s="28" t="s">
        <v>128</v>
      </c>
    </row>
    <row r="66" spans="1:12" x14ac:dyDescent="0.3">
      <c r="A66" s="36">
        <v>44557</v>
      </c>
      <c r="B66" s="63">
        <v>44557</v>
      </c>
      <c r="C66" s="61"/>
      <c r="D66" s="61" t="s">
        <v>159</v>
      </c>
      <c r="E66" s="61"/>
      <c r="F66" s="61"/>
      <c r="G66" s="61" t="s">
        <v>180</v>
      </c>
      <c r="H66" s="62">
        <v>3000</v>
      </c>
      <c r="I66" s="67">
        <v>3000</v>
      </c>
      <c r="J66" s="61" t="s">
        <v>154</v>
      </c>
      <c r="K66" s="61"/>
      <c r="L66" s="61" t="s">
        <v>133</v>
      </c>
    </row>
    <row r="67" spans="1:12" x14ac:dyDescent="0.3">
      <c r="A67" s="36">
        <v>44561</v>
      </c>
      <c r="B67" s="63">
        <v>44561</v>
      </c>
      <c r="C67" s="61"/>
      <c r="D67" s="61" t="s">
        <v>159</v>
      </c>
      <c r="E67" s="61"/>
      <c r="F67" s="61"/>
      <c r="G67" s="61" t="s">
        <v>155</v>
      </c>
      <c r="H67" s="62">
        <v>375</v>
      </c>
      <c r="I67" s="67">
        <v>375</v>
      </c>
      <c r="J67" s="61" t="s">
        <v>155</v>
      </c>
      <c r="K67" s="61"/>
      <c r="L67" s="61" t="s">
        <v>133</v>
      </c>
    </row>
    <row r="68" spans="1:12" x14ac:dyDescent="0.3">
      <c r="I68" s="57">
        <f>SUM(I2:I67)</f>
        <v>-8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pane ySplit="1" topLeftCell="A2" activePane="bottomLeft" state="frozen"/>
      <selection pane="bottomLeft"/>
    </sheetView>
  </sheetViews>
  <sheetFormatPr defaultRowHeight="14.4" x14ac:dyDescent="0.3"/>
  <cols>
    <col min="1" max="1" width="10.109375" bestFit="1" customWidth="1"/>
    <col min="2" max="2" width="14.21875" bestFit="1" customWidth="1"/>
    <col min="3" max="3" width="22.5546875" bestFit="1" customWidth="1"/>
    <col min="4" max="4" width="31.109375" bestFit="1" customWidth="1"/>
    <col min="5" max="5" width="14.109375" bestFit="1" customWidth="1"/>
    <col min="6" max="6" width="14.88671875" customWidth="1"/>
    <col min="7" max="7" width="8.77734375" bestFit="1" customWidth="1"/>
  </cols>
  <sheetData>
    <row r="1" spans="1:9" s="16" customFormat="1" x14ac:dyDescent="0.3">
      <c r="A1" s="112" t="s">
        <v>0</v>
      </c>
      <c r="B1" s="35" t="s">
        <v>126</v>
      </c>
      <c r="C1" s="35" t="s">
        <v>22</v>
      </c>
      <c r="D1" s="35" t="s">
        <v>258</v>
      </c>
      <c r="E1" s="35" t="s">
        <v>262</v>
      </c>
      <c r="F1" s="66" t="s">
        <v>127</v>
      </c>
      <c r="G1" s="35" t="s">
        <v>8</v>
      </c>
      <c r="H1" s="19" t="s">
        <v>22</v>
      </c>
      <c r="I1" s="19" t="s">
        <v>261</v>
      </c>
    </row>
    <row r="2" spans="1:9" s="16" customFormat="1" x14ac:dyDescent="0.3">
      <c r="A2" s="36">
        <v>44340</v>
      </c>
      <c r="B2" s="32">
        <v>44340</v>
      </c>
      <c r="C2" s="17" t="s">
        <v>114</v>
      </c>
      <c r="D2" s="17"/>
      <c r="E2" s="33">
        <v>20000</v>
      </c>
      <c r="F2" s="29">
        <v>20000</v>
      </c>
      <c r="G2" s="17" t="s">
        <v>5</v>
      </c>
      <c r="H2" s="17" t="s">
        <v>132</v>
      </c>
      <c r="I2" s="34" t="s">
        <v>133</v>
      </c>
    </row>
    <row r="3" spans="1:9" s="16" customFormat="1" x14ac:dyDescent="0.3">
      <c r="A3" s="117">
        <v>44559</v>
      </c>
      <c r="B3" s="26">
        <v>44540</v>
      </c>
      <c r="C3" s="24" t="s">
        <v>116</v>
      </c>
      <c r="D3" s="24"/>
      <c r="E3" s="27">
        <v>-2000</v>
      </c>
      <c r="F3" s="29">
        <v>-2000</v>
      </c>
      <c r="G3" s="24" t="s">
        <v>14</v>
      </c>
      <c r="H3" s="24" t="s">
        <v>54</v>
      </c>
      <c r="I3" s="25" t="s">
        <v>128</v>
      </c>
    </row>
    <row r="4" spans="1:9" s="16" customFormat="1" x14ac:dyDescent="0.3">
      <c r="A4" s="117">
        <v>44559</v>
      </c>
      <c r="B4" s="26">
        <v>44540</v>
      </c>
      <c r="C4" s="24" t="s">
        <v>117</v>
      </c>
      <c r="D4" s="24"/>
      <c r="E4" s="27">
        <v>-1700</v>
      </c>
      <c r="F4" s="29">
        <v>-2000</v>
      </c>
      <c r="G4" s="24" t="s">
        <v>60</v>
      </c>
      <c r="H4" s="24" t="s">
        <v>55</v>
      </c>
      <c r="I4" s="25" t="s">
        <v>128</v>
      </c>
    </row>
    <row r="5" spans="1:9" s="16" customFormat="1" x14ac:dyDescent="0.3">
      <c r="A5" s="117">
        <v>44560</v>
      </c>
      <c r="B5" s="26">
        <v>44541</v>
      </c>
      <c r="C5" s="24" t="s">
        <v>115</v>
      </c>
      <c r="D5" s="24" t="s">
        <v>266</v>
      </c>
      <c r="E5" s="27">
        <v>-6036</v>
      </c>
      <c r="F5" s="29">
        <v>-6036</v>
      </c>
      <c r="G5" s="24" t="s">
        <v>5</v>
      </c>
      <c r="H5" s="24" t="s">
        <v>54</v>
      </c>
      <c r="I5" s="25" t="s">
        <v>128</v>
      </c>
    </row>
    <row r="6" spans="1:9" s="16" customFormat="1" x14ac:dyDescent="0.3">
      <c r="A6" s="117">
        <v>44560</v>
      </c>
      <c r="B6" s="26">
        <v>44541</v>
      </c>
      <c r="C6" s="24" t="s">
        <v>118</v>
      </c>
      <c r="D6" s="24"/>
      <c r="E6" s="27">
        <v>-1700</v>
      </c>
      <c r="F6" s="29">
        <v>-2000</v>
      </c>
      <c r="G6" s="24" t="s">
        <v>122</v>
      </c>
      <c r="H6" s="24" t="s">
        <v>55</v>
      </c>
      <c r="I6" s="25" t="s">
        <v>128</v>
      </c>
    </row>
    <row r="7" spans="1:9" s="16" customFormat="1" x14ac:dyDescent="0.3">
      <c r="A7" s="117">
        <v>44559</v>
      </c>
      <c r="B7" s="26">
        <v>44542</v>
      </c>
      <c r="C7" s="24" t="s">
        <v>119</v>
      </c>
      <c r="D7" s="24"/>
      <c r="E7" s="27">
        <v>-2550</v>
      </c>
      <c r="F7" s="29">
        <v>-3000</v>
      </c>
      <c r="G7" s="24" t="s">
        <v>123</v>
      </c>
      <c r="H7" s="24" t="s">
        <v>55</v>
      </c>
      <c r="I7" s="25" t="s">
        <v>128</v>
      </c>
    </row>
    <row r="8" spans="1:9" s="16" customFormat="1" x14ac:dyDescent="0.3">
      <c r="A8" s="117">
        <v>44559</v>
      </c>
      <c r="B8" s="26">
        <v>44542</v>
      </c>
      <c r="C8" s="24" t="s">
        <v>120</v>
      </c>
      <c r="D8" s="24"/>
      <c r="E8" s="27">
        <v>-2000</v>
      </c>
      <c r="F8" s="29">
        <v>-2000</v>
      </c>
      <c r="G8" s="24" t="s">
        <v>32</v>
      </c>
      <c r="H8" s="24" t="s">
        <v>54</v>
      </c>
      <c r="I8" s="25" t="s">
        <v>128</v>
      </c>
    </row>
    <row r="9" spans="1:9" s="16" customFormat="1" x14ac:dyDescent="0.3">
      <c r="A9" s="117">
        <v>44560</v>
      </c>
      <c r="B9" s="26">
        <v>44542</v>
      </c>
      <c r="C9" s="24" t="s">
        <v>121</v>
      </c>
      <c r="D9" s="24" t="s">
        <v>337</v>
      </c>
      <c r="E9" s="27">
        <v>-3000</v>
      </c>
      <c r="F9" s="29">
        <v>-3000</v>
      </c>
      <c r="G9" s="24" t="s">
        <v>27</v>
      </c>
      <c r="H9" s="24" t="s">
        <v>54</v>
      </c>
      <c r="I9" s="25" t="s">
        <v>128</v>
      </c>
    </row>
    <row r="10" spans="1:9" s="16" customFormat="1" x14ac:dyDescent="0.3">
      <c r="E10" s="18"/>
      <c r="F10" s="18">
        <f>SUM(F2:F9)</f>
        <v>-36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zoomScaleNormal="100" workbookViewId="0">
      <pane ySplit="1" topLeftCell="A2" activePane="bottomLeft" state="frozen"/>
      <selection pane="bottomLeft" activeCell="B1" sqref="B1"/>
    </sheetView>
  </sheetViews>
  <sheetFormatPr defaultRowHeight="14.4" x14ac:dyDescent="0.3"/>
  <cols>
    <col min="1" max="1" width="2.88671875" customWidth="1"/>
    <col min="2" max="2" width="10.109375" bestFit="1" customWidth="1"/>
    <col min="3" max="3" width="14.21875" bestFit="1" customWidth="1"/>
    <col min="4" max="4" width="5.44140625" bestFit="1" customWidth="1"/>
    <col min="5" max="5" width="14.88671875" bestFit="1" customWidth="1"/>
    <col min="6" max="6" width="7.109375" bestFit="1" customWidth="1"/>
    <col min="7" max="7" width="23.109375" bestFit="1" customWidth="1"/>
    <col min="8" max="9" width="11.88671875" bestFit="1" customWidth="1"/>
    <col min="10" max="10" width="15.88671875" bestFit="1" customWidth="1"/>
    <col min="11" max="11" width="7.77734375" bestFit="1" customWidth="1"/>
    <col min="12" max="12" width="6.109375" bestFit="1" customWidth="1"/>
  </cols>
  <sheetData>
    <row r="1" spans="1:12" ht="15" thickBot="1" x14ac:dyDescent="0.35">
      <c r="A1" s="16"/>
      <c r="B1" s="48" t="s">
        <v>0</v>
      </c>
      <c r="C1" s="48" t="s">
        <v>126</v>
      </c>
      <c r="D1" s="49" t="s">
        <v>20</v>
      </c>
      <c r="E1" s="48" t="s">
        <v>22</v>
      </c>
      <c r="F1" s="48" t="s">
        <v>44</v>
      </c>
      <c r="G1" s="48" t="s">
        <v>181</v>
      </c>
      <c r="H1" s="48" t="s">
        <v>131</v>
      </c>
      <c r="I1" s="50" t="s">
        <v>130</v>
      </c>
      <c r="J1" s="48" t="s">
        <v>8</v>
      </c>
      <c r="K1" s="51" t="s">
        <v>22</v>
      </c>
      <c r="L1" s="51" t="s">
        <v>113</v>
      </c>
    </row>
    <row r="2" spans="1:12" ht="15" thickTop="1" x14ac:dyDescent="0.3">
      <c r="A2" s="16"/>
      <c r="B2" s="20">
        <v>44377</v>
      </c>
      <c r="C2" s="20">
        <v>44335</v>
      </c>
      <c r="D2" s="21"/>
      <c r="E2" s="21" t="s">
        <v>10</v>
      </c>
      <c r="F2" s="21">
        <v>1</v>
      </c>
      <c r="G2" s="21" t="s">
        <v>17</v>
      </c>
      <c r="H2" s="22">
        <v>-2000</v>
      </c>
      <c r="I2" s="45">
        <v>-2000</v>
      </c>
      <c r="J2" s="23" t="s">
        <v>18</v>
      </c>
      <c r="K2" s="24" t="s">
        <v>54</v>
      </c>
      <c r="L2" s="25" t="s">
        <v>128</v>
      </c>
    </row>
    <row r="3" spans="1:12" x14ac:dyDescent="0.3">
      <c r="A3" s="15"/>
      <c r="B3" s="20">
        <v>44353</v>
      </c>
      <c r="C3" s="20">
        <v>44342</v>
      </c>
      <c r="D3" s="21"/>
      <c r="E3" s="21" t="s">
        <v>10</v>
      </c>
      <c r="F3" s="21">
        <v>2</v>
      </c>
      <c r="G3" s="21" t="s">
        <v>6</v>
      </c>
      <c r="H3" s="22">
        <v>-760</v>
      </c>
      <c r="I3" s="45">
        <v>-760</v>
      </c>
      <c r="J3" s="23" t="s">
        <v>32</v>
      </c>
      <c r="K3" s="21" t="s">
        <v>54</v>
      </c>
      <c r="L3" s="25" t="s">
        <v>128</v>
      </c>
    </row>
    <row r="4" spans="1:12" x14ac:dyDescent="0.3">
      <c r="A4" s="15"/>
      <c r="B4" s="20">
        <v>44353</v>
      </c>
      <c r="C4" s="20">
        <v>44349</v>
      </c>
      <c r="D4" s="21"/>
      <c r="E4" s="21" t="s">
        <v>10</v>
      </c>
      <c r="F4" s="21">
        <v>3</v>
      </c>
      <c r="G4" s="21" t="s">
        <v>6</v>
      </c>
      <c r="H4" s="22">
        <v>-760</v>
      </c>
      <c r="I4" s="45">
        <v>-760</v>
      </c>
      <c r="J4" s="23" t="s">
        <v>7</v>
      </c>
      <c r="K4" s="21" t="s">
        <v>54</v>
      </c>
      <c r="L4" s="25" t="s">
        <v>128</v>
      </c>
    </row>
    <row r="5" spans="1:12" x14ac:dyDescent="0.3">
      <c r="A5" s="15"/>
      <c r="B5" s="20">
        <v>44371</v>
      </c>
      <c r="C5" s="20">
        <v>44356</v>
      </c>
      <c r="D5" s="21"/>
      <c r="E5" s="21" t="s">
        <v>10</v>
      </c>
      <c r="F5" s="21">
        <v>4</v>
      </c>
      <c r="G5" s="21" t="s">
        <v>28</v>
      </c>
      <c r="H5" s="22">
        <v>-800</v>
      </c>
      <c r="I5" s="45">
        <v>-800</v>
      </c>
      <c r="J5" s="23" t="s">
        <v>46</v>
      </c>
      <c r="K5" s="24" t="s">
        <v>54</v>
      </c>
      <c r="L5" s="25" t="s">
        <v>128</v>
      </c>
    </row>
    <row r="6" spans="1:12" x14ac:dyDescent="0.3">
      <c r="A6" s="16"/>
      <c r="B6" s="20">
        <v>44394</v>
      </c>
      <c r="C6" s="20">
        <v>44363</v>
      </c>
      <c r="D6" s="21"/>
      <c r="E6" s="21" t="s">
        <v>10</v>
      </c>
      <c r="F6" s="21">
        <v>5</v>
      </c>
      <c r="G6" s="21" t="s">
        <v>15</v>
      </c>
      <c r="H6" s="22">
        <v>-1200</v>
      </c>
      <c r="I6" s="45">
        <v>-1200</v>
      </c>
      <c r="J6" s="23" t="s">
        <v>16</v>
      </c>
      <c r="K6" s="24" t="s">
        <v>54</v>
      </c>
      <c r="L6" s="25" t="s">
        <v>128</v>
      </c>
    </row>
    <row r="7" spans="1:12" x14ac:dyDescent="0.3">
      <c r="A7" s="15"/>
      <c r="B7" s="20">
        <v>44371</v>
      </c>
      <c r="C7" s="20">
        <v>44370</v>
      </c>
      <c r="D7" s="21"/>
      <c r="E7" s="21" t="s">
        <v>10</v>
      </c>
      <c r="F7" s="21">
        <v>6</v>
      </c>
      <c r="G7" s="21" t="s">
        <v>28</v>
      </c>
      <c r="H7" s="22">
        <v>-800</v>
      </c>
      <c r="I7" s="45">
        <v>-800</v>
      </c>
      <c r="J7" s="23" t="s">
        <v>27</v>
      </c>
      <c r="K7" s="24" t="s">
        <v>54</v>
      </c>
      <c r="L7" s="25" t="s">
        <v>128</v>
      </c>
    </row>
    <row r="8" spans="1:12" x14ac:dyDescent="0.3">
      <c r="A8" s="16"/>
      <c r="B8" s="20">
        <v>44457</v>
      </c>
      <c r="C8" s="20">
        <v>44440</v>
      </c>
      <c r="D8" s="21"/>
      <c r="E8" s="21" t="s">
        <v>10</v>
      </c>
      <c r="F8" s="21">
        <v>7</v>
      </c>
      <c r="G8" s="21" t="s">
        <v>13</v>
      </c>
      <c r="H8" s="22">
        <v>-1000</v>
      </c>
      <c r="I8" s="45">
        <v>-1000</v>
      </c>
      <c r="J8" s="23" t="s">
        <v>14</v>
      </c>
      <c r="K8" s="24" t="s">
        <v>54</v>
      </c>
      <c r="L8" s="25" t="s">
        <v>128</v>
      </c>
    </row>
    <row r="9" spans="1:12" x14ac:dyDescent="0.3">
      <c r="A9" s="16"/>
      <c r="B9" s="26">
        <v>44494</v>
      </c>
      <c r="C9" s="26">
        <v>44447</v>
      </c>
      <c r="D9" s="24"/>
      <c r="E9" s="24" t="s">
        <v>10</v>
      </c>
      <c r="F9" s="24">
        <v>8</v>
      </c>
      <c r="G9" s="24" t="s">
        <v>57</v>
      </c>
      <c r="H9" s="27">
        <v>-510</v>
      </c>
      <c r="I9" s="29">
        <v>-600</v>
      </c>
      <c r="J9" s="24" t="s">
        <v>43</v>
      </c>
      <c r="K9" s="24" t="s">
        <v>55</v>
      </c>
      <c r="L9" s="25" t="s">
        <v>128</v>
      </c>
    </row>
    <row r="10" spans="1:12" x14ac:dyDescent="0.3">
      <c r="A10" s="16"/>
      <c r="B10" s="26">
        <v>44494</v>
      </c>
      <c r="C10" s="26">
        <v>44454</v>
      </c>
      <c r="D10" s="24"/>
      <c r="E10" s="24" t="s">
        <v>10</v>
      </c>
      <c r="F10" s="24">
        <v>9</v>
      </c>
      <c r="G10" s="24" t="s">
        <v>13</v>
      </c>
      <c r="H10" s="27">
        <v>-850</v>
      </c>
      <c r="I10" s="29">
        <v>-1000</v>
      </c>
      <c r="J10" s="24" t="s">
        <v>60</v>
      </c>
      <c r="K10" s="24" t="s">
        <v>55</v>
      </c>
      <c r="L10" s="25" t="s">
        <v>128</v>
      </c>
    </row>
    <row r="11" spans="1:12" x14ac:dyDescent="0.3">
      <c r="A11" s="16"/>
      <c r="B11" s="26">
        <v>44494</v>
      </c>
      <c r="C11" s="26">
        <v>44461</v>
      </c>
      <c r="D11" s="24"/>
      <c r="E11" s="24" t="s">
        <v>10</v>
      </c>
      <c r="F11" s="24">
        <v>10</v>
      </c>
      <c r="G11" s="24" t="s">
        <v>65</v>
      </c>
      <c r="H11" s="27">
        <v>-900</v>
      </c>
      <c r="I11" s="29">
        <v>-900</v>
      </c>
      <c r="J11" s="24" t="s">
        <v>67</v>
      </c>
      <c r="K11" s="24" t="s">
        <v>54</v>
      </c>
      <c r="L11" s="25" t="s">
        <v>128</v>
      </c>
    </row>
    <row r="12" spans="1:12" x14ac:dyDescent="0.3">
      <c r="A12" s="16"/>
      <c r="B12" s="26">
        <v>44494</v>
      </c>
      <c r="C12" s="26">
        <v>44468</v>
      </c>
      <c r="D12" s="24"/>
      <c r="E12" s="24" t="s">
        <v>10</v>
      </c>
      <c r="F12" s="24">
        <v>11</v>
      </c>
      <c r="G12" s="24" t="s">
        <v>57</v>
      </c>
      <c r="H12" s="27">
        <v>-510</v>
      </c>
      <c r="I12" s="29">
        <v>-600</v>
      </c>
      <c r="J12" s="24" t="s">
        <v>58</v>
      </c>
      <c r="K12" s="24" t="s">
        <v>55</v>
      </c>
      <c r="L12" s="25" t="s">
        <v>128</v>
      </c>
    </row>
    <row r="13" spans="1:12" x14ac:dyDescent="0.3">
      <c r="A13" s="16"/>
      <c r="B13" s="26">
        <v>44494</v>
      </c>
      <c r="C13" s="26">
        <v>44475</v>
      </c>
      <c r="D13" s="24"/>
      <c r="E13" s="24" t="s">
        <v>10</v>
      </c>
      <c r="F13" s="24">
        <v>12</v>
      </c>
      <c r="G13" s="24" t="s">
        <v>57</v>
      </c>
      <c r="H13" s="27">
        <v>-510</v>
      </c>
      <c r="I13" s="29">
        <v>-600</v>
      </c>
      <c r="J13" s="24" t="s">
        <v>39</v>
      </c>
      <c r="K13" s="24" t="s">
        <v>55</v>
      </c>
      <c r="L13" s="25" t="s">
        <v>128</v>
      </c>
    </row>
    <row r="14" spans="1:12" x14ac:dyDescent="0.3">
      <c r="A14" s="16"/>
      <c r="B14" s="20">
        <v>44559</v>
      </c>
      <c r="C14" s="20">
        <v>44482</v>
      </c>
      <c r="D14" s="21" t="s">
        <v>76</v>
      </c>
      <c r="E14" s="21" t="s">
        <v>10</v>
      </c>
      <c r="F14" s="21">
        <v>13</v>
      </c>
      <c r="G14" s="21" t="s">
        <v>13</v>
      </c>
      <c r="H14" s="22">
        <v>-1000</v>
      </c>
      <c r="I14" s="45">
        <v>-1000</v>
      </c>
      <c r="J14" s="23" t="s">
        <v>14</v>
      </c>
      <c r="K14" s="24" t="s">
        <v>54</v>
      </c>
      <c r="L14" s="25" t="s">
        <v>128</v>
      </c>
    </row>
    <row r="15" spans="1:12" x14ac:dyDescent="0.3">
      <c r="A15" s="16"/>
      <c r="B15" s="26">
        <v>44494</v>
      </c>
      <c r="C15" s="26">
        <v>44489</v>
      </c>
      <c r="D15" s="24"/>
      <c r="E15" s="24" t="s">
        <v>10</v>
      </c>
      <c r="F15" s="24">
        <v>14</v>
      </c>
      <c r="G15" s="24" t="s">
        <v>57</v>
      </c>
      <c r="H15" s="27">
        <v>-510</v>
      </c>
      <c r="I15" s="29">
        <v>-600</v>
      </c>
      <c r="J15" s="24" t="s">
        <v>43</v>
      </c>
      <c r="K15" s="24" t="s">
        <v>55</v>
      </c>
      <c r="L15" s="25" t="s">
        <v>128</v>
      </c>
    </row>
    <row r="16" spans="1:12" x14ac:dyDescent="0.3">
      <c r="A16" s="16"/>
      <c r="B16" s="20">
        <v>44559</v>
      </c>
      <c r="C16" s="20">
        <v>44503</v>
      </c>
      <c r="D16" s="21" t="s">
        <v>76</v>
      </c>
      <c r="E16" s="21" t="s">
        <v>10</v>
      </c>
      <c r="F16" s="21">
        <v>15</v>
      </c>
      <c r="G16" s="21" t="s">
        <v>13</v>
      </c>
      <c r="H16" s="22">
        <v>-1000</v>
      </c>
      <c r="I16" s="45">
        <v>-1000</v>
      </c>
      <c r="J16" s="23" t="s">
        <v>14</v>
      </c>
      <c r="K16" s="24" t="s">
        <v>54</v>
      </c>
      <c r="L16" s="25" t="s">
        <v>128</v>
      </c>
    </row>
    <row r="17" spans="1:12" x14ac:dyDescent="0.3">
      <c r="A17" s="16"/>
      <c r="B17" s="20">
        <v>44559</v>
      </c>
      <c r="C17" s="20">
        <v>44510</v>
      </c>
      <c r="D17" s="21"/>
      <c r="E17" s="21" t="s">
        <v>10</v>
      </c>
      <c r="F17" s="21">
        <v>16</v>
      </c>
      <c r="G17" s="24" t="s">
        <v>57</v>
      </c>
      <c r="H17" s="22">
        <v>-510</v>
      </c>
      <c r="I17" s="45">
        <v>-600</v>
      </c>
      <c r="J17" s="23" t="s">
        <v>39</v>
      </c>
      <c r="K17" s="24" t="s">
        <v>55</v>
      </c>
      <c r="L17" s="25" t="s">
        <v>128</v>
      </c>
    </row>
    <row r="18" spans="1:12" x14ac:dyDescent="0.3">
      <c r="A18" s="16"/>
      <c r="B18" s="20">
        <v>44559</v>
      </c>
      <c r="C18" s="20">
        <v>44524</v>
      </c>
      <c r="D18" s="21"/>
      <c r="E18" s="21" t="s">
        <v>10</v>
      </c>
      <c r="F18" s="21">
        <v>18</v>
      </c>
      <c r="G18" s="24" t="s">
        <v>57</v>
      </c>
      <c r="H18" s="22">
        <v>-510</v>
      </c>
      <c r="I18" s="45">
        <v>-600</v>
      </c>
      <c r="J18" s="23" t="s">
        <v>39</v>
      </c>
      <c r="K18" s="24" t="s">
        <v>55</v>
      </c>
      <c r="L18" s="25" t="s">
        <v>128</v>
      </c>
    </row>
    <row r="19" spans="1:12" x14ac:dyDescent="0.3">
      <c r="A19" s="16"/>
      <c r="B19" s="20">
        <v>44559</v>
      </c>
      <c r="C19" s="20">
        <v>44531</v>
      </c>
      <c r="D19" s="21"/>
      <c r="E19" s="21" t="s">
        <v>10</v>
      </c>
      <c r="F19" s="21">
        <v>19</v>
      </c>
      <c r="G19" s="21" t="s">
        <v>77</v>
      </c>
      <c r="H19" s="22">
        <v>-980</v>
      </c>
      <c r="I19" s="45">
        <v>-980</v>
      </c>
      <c r="J19" s="23" t="s">
        <v>7</v>
      </c>
      <c r="K19" s="24" t="s">
        <v>54</v>
      </c>
      <c r="L19" s="25" t="s">
        <v>128</v>
      </c>
    </row>
    <row r="20" spans="1:12" x14ac:dyDescent="0.3">
      <c r="A20" s="16"/>
      <c r="B20" s="20">
        <v>44559</v>
      </c>
      <c r="C20" s="20">
        <v>44538</v>
      </c>
      <c r="D20" s="21" t="s">
        <v>76</v>
      </c>
      <c r="E20" s="21" t="s">
        <v>10</v>
      </c>
      <c r="F20" s="21">
        <v>20</v>
      </c>
      <c r="G20" s="21" t="s">
        <v>13</v>
      </c>
      <c r="H20" s="22">
        <v>-1000</v>
      </c>
      <c r="I20" s="45">
        <v>-1000</v>
      </c>
      <c r="J20" s="23" t="s">
        <v>14</v>
      </c>
      <c r="K20" s="24" t="s">
        <v>54</v>
      </c>
      <c r="L20" s="25" t="s">
        <v>128</v>
      </c>
    </row>
    <row r="21" spans="1:12" x14ac:dyDescent="0.3">
      <c r="A21" s="16"/>
      <c r="B21" s="20">
        <v>44559</v>
      </c>
      <c r="C21" s="20">
        <v>44545</v>
      </c>
      <c r="D21" s="21"/>
      <c r="E21" s="21" t="s">
        <v>10</v>
      </c>
      <c r="F21" s="21">
        <v>21</v>
      </c>
      <c r="G21" s="24" t="s">
        <v>57</v>
      </c>
      <c r="H21" s="22">
        <v>-510</v>
      </c>
      <c r="I21" s="45">
        <v>-600</v>
      </c>
      <c r="J21" s="23" t="s">
        <v>39</v>
      </c>
      <c r="K21" s="24" t="s">
        <v>55</v>
      </c>
      <c r="L21" s="25" t="s">
        <v>128</v>
      </c>
    </row>
    <row r="22" spans="1:12" x14ac:dyDescent="0.3">
      <c r="A22" s="16"/>
      <c r="B22" s="26">
        <v>44559</v>
      </c>
      <c r="C22" s="26">
        <v>44559</v>
      </c>
      <c r="D22" s="24"/>
      <c r="E22" s="24" t="s">
        <v>10</v>
      </c>
      <c r="F22" s="24">
        <v>22</v>
      </c>
      <c r="G22" s="24" t="s">
        <v>57</v>
      </c>
      <c r="H22" s="27">
        <v>-510</v>
      </c>
      <c r="I22" s="29">
        <v>-600</v>
      </c>
      <c r="J22" s="24" t="s">
        <v>43</v>
      </c>
      <c r="K22" s="24" t="s">
        <v>125</v>
      </c>
      <c r="L22" s="25" t="s">
        <v>128</v>
      </c>
    </row>
    <row r="23" spans="1:12" x14ac:dyDescent="0.3">
      <c r="B23" s="39">
        <v>44433</v>
      </c>
      <c r="C23" s="39"/>
      <c r="D23" s="40"/>
      <c r="E23" s="37" t="s">
        <v>114</v>
      </c>
      <c r="F23" s="40" t="s">
        <v>5</v>
      </c>
      <c r="G23" s="17" t="s">
        <v>5</v>
      </c>
      <c r="H23" s="41">
        <v>20000</v>
      </c>
      <c r="I23" s="46">
        <v>20000</v>
      </c>
      <c r="J23" s="42" t="s">
        <v>5</v>
      </c>
      <c r="K23" s="17" t="s">
        <v>132</v>
      </c>
      <c r="L23" s="34" t="s">
        <v>133</v>
      </c>
    </row>
    <row r="24" spans="1:12" x14ac:dyDescent="0.3">
      <c r="B24" s="39">
        <v>44411</v>
      </c>
      <c r="C24" s="40"/>
      <c r="D24" s="40" t="s">
        <v>142</v>
      </c>
      <c r="E24" s="40" t="s">
        <v>141</v>
      </c>
      <c r="F24" s="40"/>
      <c r="G24" s="40"/>
      <c r="H24" s="41">
        <v>180</v>
      </c>
      <c r="I24" s="46">
        <v>180</v>
      </c>
      <c r="J24" s="40" t="s">
        <v>140</v>
      </c>
      <c r="K24" s="40"/>
      <c r="L24" s="34" t="s">
        <v>133</v>
      </c>
    </row>
    <row r="25" spans="1:12" x14ac:dyDescent="0.3">
      <c r="B25" s="39">
        <v>44411</v>
      </c>
      <c r="C25" s="40"/>
      <c r="D25" s="40" t="s">
        <v>142</v>
      </c>
      <c r="E25" s="40" t="s">
        <v>141</v>
      </c>
      <c r="F25" s="40"/>
      <c r="G25" s="40"/>
      <c r="H25" s="41">
        <v>180</v>
      </c>
      <c r="I25" s="46">
        <v>180</v>
      </c>
      <c r="J25" s="40" t="s">
        <v>144</v>
      </c>
      <c r="K25" s="40"/>
      <c r="L25" s="34" t="s">
        <v>133</v>
      </c>
    </row>
    <row r="26" spans="1:12" x14ac:dyDescent="0.3">
      <c r="B26" s="39">
        <v>44411</v>
      </c>
      <c r="C26" s="40"/>
      <c r="D26" s="40" t="s">
        <v>142</v>
      </c>
      <c r="E26" s="40" t="s">
        <v>141</v>
      </c>
      <c r="F26" s="40"/>
      <c r="G26" s="40"/>
      <c r="H26" s="41">
        <v>120</v>
      </c>
      <c r="I26" s="46">
        <v>120</v>
      </c>
      <c r="J26" s="40" t="s">
        <v>143</v>
      </c>
      <c r="K26" s="40"/>
      <c r="L26" s="34" t="s">
        <v>133</v>
      </c>
    </row>
    <row r="27" spans="1:12" x14ac:dyDescent="0.3">
      <c r="B27" s="39">
        <v>44411</v>
      </c>
      <c r="C27" s="40"/>
      <c r="D27" s="40" t="s">
        <v>142</v>
      </c>
      <c r="E27" s="40" t="s">
        <v>141</v>
      </c>
      <c r="F27" s="40"/>
      <c r="G27" s="40"/>
      <c r="H27" s="41">
        <v>90</v>
      </c>
      <c r="I27" s="46">
        <v>90</v>
      </c>
      <c r="J27" s="40" t="s">
        <v>145</v>
      </c>
      <c r="K27" s="40"/>
      <c r="L27" s="34" t="s">
        <v>133</v>
      </c>
    </row>
    <row r="28" spans="1:12" x14ac:dyDescent="0.3">
      <c r="B28" s="39">
        <v>44411</v>
      </c>
      <c r="C28" s="40"/>
      <c r="D28" s="40" t="s">
        <v>142</v>
      </c>
      <c r="E28" s="40" t="s">
        <v>141</v>
      </c>
      <c r="F28" s="40"/>
      <c r="G28" s="40"/>
      <c r="H28" s="41">
        <v>120</v>
      </c>
      <c r="I28" s="46">
        <v>120</v>
      </c>
      <c r="J28" s="40" t="s">
        <v>146</v>
      </c>
      <c r="K28" s="40"/>
      <c r="L28" s="34" t="s">
        <v>133</v>
      </c>
    </row>
    <row r="29" spans="1:12" x14ac:dyDescent="0.3">
      <c r="B29" s="39">
        <v>44411</v>
      </c>
      <c r="C29" s="40"/>
      <c r="D29" s="40" t="s">
        <v>142</v>
      </c>
      <c r="E29" s="40" t="s">
        <v>141</v>
      </c>
      <c r="F29" s="40"/>
      <c r="G29" s="40" t="s">
        <v>147</v>
      </c>
      <c r="H29" s="41">
        <v>120</v>
      </c>
      <c r="I29" s="46">
        <v>120</v>
      </c>
      <c r="J29" s="40" t="s">
        <v>146</v>
      </c>
      <c r="K29" s="40"/>
      <c r="L29" s="34" t="s">
        <v>133</v>
      </c>
    </row>
    <row r="30" spans="1:12" x14ac:dyDescent="0.3">
      <c r="B30" s="39">
        <v>44412</v>
      </c>
      <c r="C30" s="40"/>
      <c r="D30" s="40" t="s">
        <v>142</v>
      </c>
      <c r="E30" s="40" t="s">
        <v>141</v>
      </c>
      <c r="F30" s="40"/>
      <c r="G30" s="40" t="s">
        <v>148</v>
      </c>
      <c r="H30" s="41">
        <v>120</v>
      </c>
      <c r="I30" s="46">
        <v>120</v>
      </c>
      <c r="J30" s="40" t="s">
        <v>149</v>
      </c>
      <c r="K30" s="40"/>
      <c r="L30" s="34" t="s">
        <v>133</v>
      </c>
    </row>
    <row r="31" spans="1:12" x14ac:dyDescent="0.3">
      <c r="B31" s="39">
        <v>44413</v>
      </c>
      <c r="C31" s="40"/>
      <c r="D31" s="40" t="s">
        <v>142</v>
      </c>
      <c r="E31" s="40" t="s">
        <v>141</v>
      </c>
      <c r="F31" s="40"/>
      <c r="G31" s="40"/>
      <c r="H31" s="41">
        <v>180</v>
      </c>
      <c r="I31" s="46">
        <v>180</v>
      </c>
      <c r="J31" s="40" t="s">
        <v>34</v>
      </c>
      <c r="K31" s="40"/>
      <c r="L31" s="34" t="s">
        <v>133</v>
      </c>
    </row>
    <row r="32" spans="1:12" x14ac:dyDescent="0.3">
      <c r="B32" s="39">
        <v>44420</v>
      </c>
      <c r="C32" s="40"/>
      <c r="D32" s="40" t="s">
        <v>142</v>
      </c>
      <c r="E32" s="40" t="s">
        <v>141</v>
      </c>
      <c r="F32" s="40"/>
      <c r="G32" s="40"/>
      <c r="H32" s="41">
        <v>240</v>
      </c>
      <c r="I32" s="46">
        <v>240</v>
      </c>
      <c r="J32" s="40" t="s">
        <v>150</v>
      </c>
      <c r="K32" s="40"/>
      <c r="L32" s="34" t="s">
        <v>133</v>
      </c>
    </row>
    <row r="33" spans="1:12" x14ac:dyDescent="0.3">
      <c r="B33" s="39">
        <v>44420</v>
      </c>
      <c r="C33" s="40"/>
      <c r="D33" s="40" t="s">
        <v>142</v>
      </c>
      <c r="E33" s="40" t="s">
        <v>141</v>
      </c>
      <c r="F33" s="40"/>
      <c r="G33" s="40" t="s">
        <v>66</v>
      </c>
      <c r="H33" s="41">
        <v>450</v>
      </c>
      <c r="I33" s="46">
        <v>450</v>
      </c>
      <c r="J33" s="40" t="s">
        <v>151</v>
      </c>
      <c r="K33" s="40"/>
      <c r="L33" s="34" t="s">
        <v>133</v>
      </c>
    </row>
    <row r="34" spans="1:12" x14ac:dyDescent="0.3">
      <c r="B34" s="39">
        <v>44424</v>
      </c>
      <c r="C34" s="40"/>
      <c r="D34" s="40" t="s">
        <v>142</v>
      </c>
      <c r="E34" s="40" t="s">
        <v>141</v>
      </c>
      <c r="F34" s="40"/>
      <c r="G34" s="40"/>
      <c r="H34" s="41">
        <v>450</v>
      </c>
      <c r="I34" s="46">
        <v>450</v>
      </c>
      <c r="J34" s="40" t="s">
        <v>69</v>
      </c>
      <c r="K34" s="40"/>
      <c r="L34" s="34" t="s">
        <v>133</v>
      </c>
    </row>
    <row r="35" spans="1:12" x14ac:dyDescent="0.3">
      <c r="B35" s="39">
        <v>44438</v>
      </c>
      <c r="C35" s="40"/>
      <c r="D35" s="40" t="s">
        <v>142</v>
      </c>
      <c r="E35" s="40" t="s">
        <v>141</v>
      </c>
      <c r="F35" s="40"/>
      <c r="G35" s="40"/>
      <c r="H35" s="41">
        <v>510</v>
      </c>
      <c r="I35" s="46">
        <v>510</v>
      </c>
      <c r="J35" s="40" t="s">
        <v>153</v>
      </c>
      <c r="K35" s="40"/>
      <c r="L35" s="34" t="s">
        <v>133</v>
      </c>
    </row>
    <row r="36" spans="1:12" x14ac:dyDescent="0.3">
      <c r="B36" s="39">
        <v>44459</v>
      </c>
      <c r="C36" s="40"/>
      <c r="D36" s="40" t="s">
        <v>142</v>
      </c>
      <c r="E36" s="40" t="s">
        <v>141</v>
      </c>
      <c r="F36" s="40"/>
      <c r="G36" s="40"/>
      <c r="H36" s="41">
        <v>330</v>
      </c>
      <c r="I36" s="46">
        <v>330</v>
      </c>
      <c r="J36" s="40" t="s">
        <v>154</v>
      </c>
      <c r="K36" s="40"/>
      <c r="L36" s="34" t="s">
        <v>133</v>
      </c>
    </row>
    <row r="37" spans="1:12" x14ac:dyDescent="0.3">
      <c r="B37" s="39">
        <v>44468</v>
      </c>
      <c r="C37" s="40"/>
      <c r="D37" s="40" t="s">
        <v>142</v>
      </c>
      <c r="E37" s="40" t="s">
        <v>141</v>
      </c>
      <c r="F37" s="40"/>
      <c r="G37" s="40"/>
      <c r="H37" s="41">
        <v>180</v>
      </c>
      <c r="I37" s="46">
        <v>180</v>
      </c>
      <c r="J37" s="40" t="s">
        <v>155</v>
      </c>
      <c r="K37" s="40"/>
      <c r="L37" s="34" t="s">
        <v>133</v>
      </c>
    </row>
    <row r="38" spans="1:12" x14ac:dyDescent="0.3">
      <c r="B38" s="39">
        <v>44475</v>
      </c>
      <c r="C38" s="40"/>
      <c r="D38" s="40" t="s">
        <v>142</v>
      </c>
      <c r="E38" s="40" t="s">
        <v>141</v>
      </c>
      <c r="F38" s="40"/>
      <c r="G38" s="40" t="s">
        <v>157</v>
      </c>
      <c r="H38" s="41">
        <v>120</v>
      </c>
      <c r="I38" s="46">
        <v>120</v>
      </c>
      <c r="J38" s="40" t="s">
        <v>156</v>
      </c>
      <c r="K38" s="40"/>
      <c r="L38" s="34" t="s">
        <v>133</v>
      </c>
    </row>
    <row r="39" spans="1:12" x14ac:dyDescent="0.3">
      <c r="B39" s="39">
        <v>44480</v>
      </c>
      <c r="C39" s="40"/>
      <c r="D39" s="40" t="s">
        <v>142</v>
      </c>
      <c r="E39" s="40" t="s">
        <v>141</v>
      </c>
      <c r="F39" s="40"/>
      <c r="G39" s="40"/>
      <c r="H39" s="41">
        <v>420</v>
      </c>
      <c r="I39" s="46">
        <v>420</v>
      </c>
      <c r="J39" s="40" t="s">
        <v>158</v>
      </c>
      <c r="K39" s="40"/>
      <c r="L39" s="34" t="s">
        <v>133</v>
      </c>
    </row>
    <row r="40" spans="1:12" x14ac:dyDescent="0.3">
      <c r="B40" s="39">
        <v>44529</v>
      </c>
      <c r="C40" s="40"/>
      <c r="D40" s="40" t="s">
        <v>161</v>
      </c>
      <c r="E40" s="40" t="s">
        <v>141</v>
      </c>
      <c r="F40" s="40"/>
      <c r="G40" s="40"/>
      <c r="H40" s="41">
        <v>240</v>
      </c>
      <c r="I40" s="46">
        <v>240</v>
      </c>
      <c r="J40" s="40" t="s">
        <v>162</v>
      </c>
      <c r="K40" s="40"/>
      <c r="L40" s="34" t="s">
        <v>133</v>
      </c>
    </row>
    <row r="41" spans="1:12" x14ac:dyDescent="0.3">
      <c r="B41" s="39">
        <v>44530</v>
      </c>
      <c r="C41" s="40"/>
      <c r="D41" s="40" t="s">
        <v>142</v>
      </c>
      <c r="E41" s="40" t="s">
        <v>141</v>
      </c>
      <c r="F41" s="40"/>
      <c r="G41" s="40" t="s">
        <v>164</v>
      </c>
      <c r="H41" s="41">
        <v>360</v>
      </c>
      <c r="I41" s="46">
        <v>360</v>
      </c>
      <c r="J41" s="40" t="s">
        <v>165</v>
      </c>
      <c r="K41" s="40"/>
      <c r="L41" s="34" t="s">
        <v>133</v>
      </c>
    </row>
    <row r="42" spans="1:12" x14ac:dyDescent="0.3">
      <c r="B42" s="39">
        <v>44547</v>
      </c>
      <c r="C42" s="40"/>
      <c r="D42" s="40" t="s">
        <v>161</v>
      </c>
      <c r="E42" s="40" t="s">
        <v>141</v>
      </c>
      <c r="F42" s="40"/>
      <c r="G42" s="40" t="s">
        <v>164</v>
      </c>
      <c r="H42" s="41">
        <v>840</v>
      </c>
      <c r="I42" s="46">
        <v>840</v>
      </c>
      <c r="J42" s="40" t="s">
        <v>175</v>
      </c>
      <c r="K42" s="40"/>
      <c r="L42" s="34" t="s">
        <v>133</v>
      </c>
    </row>
    <row r="43" spans="1:12" x14ac:dyDescent="0.3">
      <c r="B43" s="39">
        <v>44547</v>
      </c>
      <c r="C43" s="40"/>
      <c r="D43" s="40" t="s">
        <v>161</v>
      </c>
      <c r="E43" s="40" t="s">
        <v>141</v>
      </c>
      <c r="F43" s="40"/>
      <c r="G43" s="40"/>
      <c r="H43" s="41">
        <v>180</v>
      </c>
      <c r="I43" s="46">
        <v>180</v>
      </c>
      <c r="J43" s="40" t="s">
        <v>143</v>
      </c>
      <c r="K43" s="40"/>
      <c r="L43" s="34" t="s">
        <v>133</v>
      </c>
    </row>
    <row r="44" spans="1:12" x14ac:dyDescent="0.3">
      <c r="B44" s="39">
        <v>44549</v>
      </c>
      <c r="C44" s="40"/>
      <c r="D44" s="40" t="s">
        <v>161</v>
      </c>
      <c r="E44" s="40" t="s">
        <v>141</v>
      </c>
      <c r="F44" s="40"/>
      <c r="G44" s="40"/>
      <c r="H44" s="41">
        <v>270</v>
      </c>
      <c r="I44" s="46">
        <v>270</v>
      </c>
      <c r="J44" s="40" t="s">
        <v>144</v>
      </c>
      <c r="K44" s="40"/>
      <c r="L44" s="34" t="s">
        <v>133</v>
      </c>
    </row>
    <row r="45" spans="1:12" x14ac:dyDescent="0.3">
      <c r="B45" s="39">
        <v>44550</v>
      </c>
      <c r="C45" s="40"/>
      <c r="D45" s="40" t="s">
        <v>161</v>
      </c>
      <c r="E45" s="40" t="s">
        <v>141</v>
      </c>
      <c r="F45" s="40"/>
      <c r="G45" s="40"/>
      <c r="H45" s="41">
        <v>420</v>
      </c>
      <c r="I45" s="46">
        <v>420</v>
      </c>
      <c r="J45" s="40" t="s">
        <v>140</v>
      </c>
      <c r="K45" s="40"/>
      <c r="L45" s="34" t="s">
        <v>133</v>
      </c>
    </row>
    <row r="46" spans="1:12" x14ac:dyDescent="0.3">
      <c r="B46" s="39">
        <v>44553</v>
      </c>
      <c r="C46" s="40"/>
      <c r="D46" s="40" t="s">
        <v>161</v>
      </c>
      <c r="E46" s="40" t="s">
        <v>141</v>
      </c>
      <c r="F46" s="40"/>
      <c r="G46" s="40"/>
      <c r="H46" s="41">
        <v>420</v>
      </c>
      <c r="I46" s="46">
        <v>420</v>
      </c>
      <c r="J46" s="40" t="s">
        <v>34</v>
      </c>
      <c r="K46" s="40"/>
      <c r="L46" s="34" t="s">
        <v>133</v>
      </c>
    </row>
    <row r="47" spans="1:12" x14ac:dyDescent="0.3">
      <c r="A47" s="114"/>
      <c r="B47" s="36">
        <v>44559</v>
      </c>
      <c r="C47" s="61"/>
      <c r="D47" s="61" t="s">
        <v>161</v>
      </c>
      <c r="E47" s="61" t="s">
        <v>141</v>
      </c>
      <c r="F47" s="61"/>
      <c r="G47" s="61"/>
      <c r="H47" s="62">
        <v>120</v>
      </c>
      <c r="I47" s="67">
        <v>120</v>
      </c>
      <c r="J47" s="61" t="s">
        <v>177</v>
      </c>
      <c r="K47" s="61"/>
      <c r="L47" s="34" t="s">
        <v>133</v>
      </c>
    </row>
    <row r="48" spans="1:12" x14ac:dyDescent="0.3">
      <c r="A48" s="114"/>
      <c r="B48" s="36">
        <v>44557</v>
      </c>
      <c r="C48" s="61"/>
      <c r="D48" s="61" t="s">
        <v>161</v>
      </c>
      <c r="E48" s="61" t="s">
        <v>141</v>
      </c>
      <c r="F48" s="61"/>
      <c r="G48" s="61"/>
      <c r="H48" s="62">
        <v>150</v>
      </c>
      <c r="I48" s="67">
        <v>150</v>
      </c>
      <c r="J48" s="61" t="s">
        <v>154</v>
      </c>
      <c r="K48" s="61"/>
      <c r="L48" s="34" t="s">
        <v>133</v>
      </c>
    </row>
    <row r="49" spans="1:12" x14ac:dyDescent="0.3">
      <c r="A49" s="114"/>
      <c r="B49" s="36">
        <v>44579</v>
      </c>
      <c r="C49" s="61"/>
      <c r="D49" s="61" t="s">
        <v>161</v>
      </c>
      <c r="E49" s="61" t="s">
        <v>141</v>
      </c>
      <c r="F49" s="61"/>
      <c r="G49" s="61"/>
      <c r="H49" s="62">
        <v>1470</v>
      </c>
      <c r="I49" s="67">
        <v>1470</v>
      </c>
      <c r="J49" s="61" t="s">
        <v>158</v>
      </c>
      <c r="K49" s="61"/>
      <c r="L49" s="34" t="s">
        <v>133</v>
      </c>
    </row>
    <row r="50" spans="1:12" x14ac:dyDescent="0.3">
      <c r="A50" s="114"/>
      <c r="B50" s="36">
        <v>44556</v>
      </c>
      <c r="C50" s="61"/>
      <c r="D50" s="61" t="s">
        <v>161</v>
      </c>
      <c r="E50" s="61" t="s">
        <v>141</v>
      </c>
      <c r="F50" s="61"/>
      <c r="G50" s="61"/>
      <c r="H50" s="62">
        <v>60</v>
      </c>
      <c r="I50" s="67">
        <v>60</v>
      </c>
      <c r="J50" s="61" t="s">
        <v>178</v>
      </c>
      <c r="K50" s="61"/>
      <c r="L50" s="34" t="s">
        <v>133</v>
      </c>
    </row>
    <row r="51" spans="1:12" x14ac:dyDescent="0.3">
      <c r="A51" s="114"/>
      <c r="B51" s="36">
        <v>44561</v>
      </c>
      <c r="C51" s="61"/>
      <c r="D51" s="61" t="s">
        <v>161</v>
      </c>
      <c r="E51" s="61" t="s">
        <v>141</v>
      </c>
      <c r="F51" s="61"/>
      <c r="G51" s="61"/>
      <c r="H51" s="62">
        <v>420</v>
      </c>
      <c r="I51" s="67">
        <v>420</v>
      </c>
      <c r="J51" s="61" t="s">
        <v>155</v>
      </c>
      <c r="K51" s="61"/>
      <c r="L51" s="34" t="s">
        <v>133</v>
      </c>
    </row>
    <row r="52" spans="1:12" x14ac:dyDescent="0.3">
      <c r="A52" s="114"/>
      <c r="B52" s="36">
        <v>44572</v>
      </c>
      <c r="C52" s="61"/>
      <c r="D52" s="61" t="s">
        <v>161</v>
      </c>
      <c r="E52" s="61" t="s">
        <v>141</v>
      </c>
      <c r="F52" s="61"/>
      <c r="G52" s="61"/>
      <c r="H52" s="62">
        <v>540</v>
      </c>
      <c r="I52" s="67">
        <v>540</v>
      </c>
      <c r="J52" s="61" t="s">
        <v>151</v>
      </c>
      <c r="K52" s="61"/>
      <c r="L52" s="34" t="s">
        <v>133</v>
      </c>
    </row>
    <row r="53" spans="1:12" x14ac:dyDescent="0.3">
      <c r="A53" s="114"/>
      <c r="B53" s="36">
        <v>44554</v>
      </c>
      <c r="C53" s="61"/>
      <c r="D53" s="61" t="s">
        <v>161</v>
      </c>
      <c r="E53" s="61" t="s">
        <v>141</v>
      </c>
      <c r="F53" s="61"/>
      <c r="G53" s="61" t="s">
        <v>179</v>
      </c>
      <c r="H53" s="62">
        <v>180</v>
      </c>
      <c r="I53" s="67">
        <v>180</v>
      </c>
      <c r="J53" s="61" t="s">
        <v>156</v>
      </c>
      <c r="K53" s="61"/>
      <c r="L53" s="34" t="s">
        <v>133</v>
      </c>
    </row>
    <row r="54" spans="1:12" x14ac:dyDescent="0.3">
      <c r="A54" s="114"/>
      <c r="B54" s="36">
        <v>44559</v>
      </c>
      <c r="C54" s="61"/>
      <c r="D54" s="61" t="s">
        <v>161</v>
      </c>
      <c r="E54" s="61" t="s">
        <v>141</v>
      </c>
      <c r="F54" s="61"/>
      <c r="G54" s="61" t="s">
        <v>179</v>
      </c>
      <c r="H54" s="62">
        <v>180</v>
      </c>
      <c r="I54" s="67">
        <v>180</v>
      </c>
      <c r="J54" s="61" t="s">
        <v>146</v>
      </c>
      <c r="K54" s="61"/>
      <c r="L54" s="34" t="s">
        <v>133</v>
      </c>
    </row>
    <row r="55" spans="1:12" x14ac:dyDescent="0.3">
      <c r="A55" s="114"/>
      <c r="B55" s="36">
        <v>44560</v>
      </c>
      <c r="C55" s="61"/>
      <c r="D55" s="61" t="s">
        <v>161</v>
      </c>
      <c r="E55" s="61" t="s">
        <v>141</v>
      </c>
      <c r="F55" s="61"/>
      <c r="G55" s="61"/>
      <c r="H55" s="62">
        <v>840</v>
      </c>
      <c r="I55" s="67">
        <v>840</v>
      </c>
      <c r="J55" s="61" t="s">
        <v>69</v>
      </c>
      <c r="K55" s="61"/>
      <c r="L55" s="34" t="s">
        <v>133</v>
      </c>
    </row>
    <row r="56" spans="1:12" x14ac:dyDescent="0.3">
      <c r="A56" s="114"/>
      <c r="B56" s="36">
        <v>44571</v>
      </c>
      <c r="C56" s="61"/>
      <c r="D56" s="61" t="s">
        <v>161</v>
      </c>
      <c r="E56" s="61" t="s">
        <v>141</v>
      </c>
      <c r="F56" s="61"/>
      <c r="G56" s="61"/>
      <c r="H56" s="62">
        <v>210</v>
      </c>
      <c r="I56" s="67">
        <v>210</v>
      </c>
      <c r="J56" s="61" t="s">
        <v>149</v>
      </c>
      <c r="K56" s="61"/>
      <c r="L56" s="34" t="s">
        <v>133</v>
      </c>
    </row>
    <row r="57" spans="1:12" x14ac:dyDescent="0.3">
      <c r="A57" s="114"/>
      <c r="B57" s="36">
        <v>44560</v>
      </c>
      <c r="C57" s="61"/>
      <c r="D57" s="61" t="s">
        <v>161</v>
      </c>
      <c r="E57" s="61" t="s">
        <v>141</v>
      </c>
      <c r="F57" s="61"/>
      <c r="G57" s="61"/>
      <c r="H57" s="62">
        <v>240</v>
      </c>
      <c r="I57" s="67">
        <v>240</v>
      </c>
      <c r="J57" s="61" t="s">
        <v>150</v>
      </c>
      <c r="K57" s="61"/>
      <c r="L57" s="34" t="s">
        <v>133</v>
      </c>
    </row>
    <row r="58" spans="1:12" x14ac:dyDescent="0.3">
      <c r="A58" s="114"/>
      <c r="B58" s="36">
        <v>44560</v>
      </c>
      <c r="C58" s="61"/>
      <c r="D58" s="61" t="s">
        <v>161</v>
      </c>
      <c r="E58" s="61" t="s">
        <v>141</v>
      </c>
      <c r="F58" s="61"/>
      <c r="G58" s="61"/>
      <c r="H58" s="62">
        <v>1500</v>
      </c>
      <c r="I58" s="67">
        <v>1500</v>
      </c>
      <c r="J58" s="61" t="s">
        <v>153</v>
      </c>
      <c r="K58" s="61"/>
      <c r="L58" s="34" t="s">
        <v>133</v>
      </c>
    </row>
    <row r="59" spans="1:12" x14ac:dyDescent="0.3">
      <c r="B59" s="117">
        <v>44560</v>
      </c>
      <c r="C59" s="28"/>
      <c r="D59" s="28"/>
      <c r="E59" s="28" t="s">
        <v>141</v>
      </c>
      <c r="F59" s="28"/>
      <c r="G59" s="28" t="s">
        <v>182</v>
      </c>
      <c r="H59" s="47">
        <v>-14420</v>
      </c>
      <c r="I59" s="46">
        <v>-14420</v>
      </c>
      <c r="J59" s="28" t="s">
        <v>269</v>
      </c>
      <c r="K59" s="28"/>
      <c r="L59" s="25" t="s">
        <v>128</v>
      </c>
    </row>
    <row r="60" spans="1:12" x14ac:dyDescent="0.3">
      <c r="B60" s="117">
        <v>44584</v>
      </c>
      <c r="C60" s="28"/>
      <c r="D60" s="28" t="s">
        <v>161</v>
      </c>
      <c r="E60" s="28" t="s">
        <v>141</v>
      </c>
      <c r="F60" s="28"/>
      <c r="G60" s="28" t="s">
        <v>265</v>
      </c>
      <c r="H60" s="47">
        <v>-30</v>
      </c>
      <c r="I60" s="67">
        <v>-30</v>
      </c>
      <c r="J60" s="28" t="s">
        <v>178</v>
      </c>
      <c r="K60" s="28"/>
      <c r="L60" s="25" t="s">
        <v>128</v>
      </c>
    </row>
    <row r="61" spans="1:12" x14ac:dyDescent="0.3">
      <c r="I61" s="57">
        <f>SUM(I2:I60)</f>
        <v>0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workbookViewId="0">
      <selection activeCell="C1" sqref="C1"/>
    </sheetView>
  </sheetViews>
  <sheetFormatPr defaultColWidth="9.109375" defaultRowHeight="14.4" x14ac:dyDescent="0.3"/>
  <cols>
    <col min="1" max="1" width="5.44140625" style="78" customWidth="1"/>
    <col min="2" max="2" width="50.109375" style="70" customWidth="1"/>
    <col min="3" max="3" width="11.6640625" style="70" customWidth="1"/>
    <col min="4" max="4" width="92.44140625" style="70" customWidth="1"/>
    <col min="5" max="5" width="9.44140625" style="70" bestFit="1" customWidth="1"/>
    <col min="6" max="16384" width="9.109375" style="70"/>
  </cols>
  <sheetData>
    <row r="1" spans="1:4" ht="37.5" customHeight="1" x14ac:dyDescent="0.3">
      <c r="A1" s="119"/>
      <c r="B1" s="120"/>
      <c r="C1" s="69" t="s">
        <v>273</v>
      </c>
      <c r="D1" s="69" t="s">
        <v>193</v>
      </c>
    </row>
    <row r="2" spans="1:4" ht="144.75" customHeight="1" x14ac:dyDescent="0.3">
      <c r="B2" s="121" t="s">
        <v>194</v>
      </c>
      <c r="C2" s="122">
        <f>C4+C28+C38+C41+C44</f>
        <v>-30000</v>
      </c>
      <c r="D2" s="123"/>
    </row>
    <row r="3" spans="1:4" ht="18" x14ac:dyDescent="0.3">
      <c r="B3" s="71"/>
      <c r="C3" s="71"/>
    </row>
    <row r="4" spans="1:4" ht="18.75" customHeight="1" x14ac:dyDescent="0.3">
      <c r="A4" s="124" t="s">
        <v>4</v>
      </c>
      <c r="B4" s="72" t="s">
        <v>195</v>
      </c>
      <c r="C4" s="125">
        <f>SUM(C5:C26)</f>
        <v>-28000</v>
      </c>
    </row>
    <row r="5" spans="1:4" x14ac:dyDescent="0.3">
      <c r="B5" s="73" t="s">
        <v>274</v>
      </c>
      <c r="C5" s="74">
        <v>-800</v>
      </c>
    </row>
    <row r="6" spans="1:4" x14ac:dyDescent="0.3">
      <c r="B6" s="73" t="s">
        <v>275</v>
      </c>
      <c r="C6" s="74">
        <v>-800</v>
      </c>
    </row>
    <row r="7" spans="1:4" x14ac:dyDescent="0.3">
      <c r="B7" s="73" t="s">
        <v>276</v>
      </c>
      <c r="C7" s="74">
        <v>-800</v>
      </c>
    </row>
    <row r="8" spans="1:4" x14ac:dyDescent="0.3">
      <c r="B8" s="73" t="s">
        <v>277</v>
      </c>
      <c r="C8" s="74">
        <v>-800</v>
      </c>
    </row>
    <row r="9" spans="1:4" x14ac:dyDescent="0.3">
      <c r="B9" s="73" t="s">
        <v>278</v>
      </c>
      <c r="C9" s="74">
        <v>-800</v>
      </c>
    </row>
    <row r="10" spans="1:4" x14ac:dyDescent="0.3">
      <c r="B10" s="126" t="s">
        <v>279</v>
      </c>
      <c r="C10" s="74">
        <v>-1500</v>
      </c>
    </row>
    <row r="11" spans="1:4" x14ac:dyDescent="0.3">
      <c r="B11" s="73" t="s">
        <v>202</v>
      </c>
      <c r="C11" s="74">
        <v>-600</v>
      </c>
    </row>
    <row r="12" spans="1:4" x14ac:dyDescent="0.3">
      <c r="B12" s="73" t="s">
        <v>203</v>
      </c>
      <c r="C12" s="74">
        <v>-600</v>
      </c>
    </row>
    <row r="13" spans="1:4" x14ac:dyDescent="0.3">
      <c r="B13" s="73" t="s">
        <v>204</v>
      </c>
      <c r="C13" s="74">
        <v>-600</v>
      </c>
    </row>
    <row r="14" spans="1:4" x14ac:dyDescent="0.3">
      <c r="B14" s="73" t="s">
        <v>205</v>
      </c>
      <c r="C14" s="74">
        <v>-600</v>
      </c>
    </row>
    <row r="15" spans="1:4" x14ac:dyDescent="0.3">
      <c r="B15" s="73" t="s">
        <v>206</v>
      </c>
      <c r="C15" s="74">
        <v>-1000</v>
      </c>
    </row>
    <row r="16" spans="1:4" x14ac:dyDescent="0.3">
      <c r="B16" s="73" t="s">
        <v>207</v>
      </c>
      <c r="C16" s="74">
        <v>-1000</v>
      </c>
    </row>
    <row r="17" spans="1:4" x14ac:dyDescent="0.3">
      <c r="B17" s="73" t="s">
        <v>208</v>
      </c>
      <c r="C17" s="74">
        <v>-1000</v>
      </c>
    </row>
    <row r="18" spans="1:4" x14ac:dyDescent="0.3">
      <c r="B18" s="73" t="s">
        <v>209</v>
      </c>
      <c r="C18" s="74">
        <v>-2500</v>
      </c>
    </row>
    <row r="19" spans="1:4" x14ac:dyDescent="0.3">
      <c r="B19" s="70" t="s">
        <v>210</v>
      </c>
      <c r="C19" s="74">
        <v>-600</v>
      </c>
    </row>
    <row r="20" spans="1:4" x14ac:dyDescent="0.3">
      <c r="B20" s="70" t="s">
        <v>211</v>
      </c>
      <c r="C20" s="74">
        <v>-1800</v>
      </c>
    </row>
    <row r="21" spans="1:4" x14ac:dyDescent="0.3">
      <c r="B21" s="70" t="s">
        <v>212</v>
      </c>
      <c r="C21" s="74">
        <v>-600</v>
      </c>
      <c r="D21" s="74"/>
    </row>
    <row r="22" spans="1:4" x14ac:dyDescent="0.3">
      <c r="B22" s="73" t="s">
        <v>213</v>
      </c>
      <c r="C22" s="74">
        <v>-600</v>
      </c>
    </row>
    <row r="23" spans="1:4" x14ac:dyDescent="0.3">
      <c r="B23" s="73" t="s">
        <v>214</v>
      </c>
      <c r="C23" s="74">
        <v>-600</v>
      </c>
    </row>
    <row r="24" spans="1:4" x14ac:dyDescent="0.3">
      <c r="B24" s="73" t="s">
        <v>215</v>
      </c>
      <c r="C24" s="74">
        <v>-1500</v>
      </c>
    </row>
    <row r="25" spans="1:4" x14ac:dyDescent="0.3">
      <c r="B25" s="70" t="s">
        <v>280</v>
      </c>
      <c r="C25" s="74">
        <v>-6000</v>
      </c>
    </row>
    <row r="26" spans="1:4" x14ac:dyDescent="0.3">
      <c r="B26" s="70" t="s">
        <v>281</v>
      </c>
      <c r="C26" s="74">
        <v>-2900</v>
      </c>
    </row>
    <row r="28" spans="1:4" ht="18.75" customHeight="1" x14ac:dyDescent="0.3">
      <c r="A28" s="124" t="s">
        <v>29</v>
      </c>
      <c r="B28" s="72" t="s">
        <v>282</v>
      </c>
      <c r="C28" s="125">
        <v>-61500</v>
      </c>
      <c r="D28" s="75" t="s">
        <v>283</v>
      </c>
    </row>
    <row r="29" spans="1:4" x14ac:dyDescent="0.3">
      <c r="B29" s="73" t="s">
        <v>284</v>
      </c>
      <c r="C29" s="74">
        <v>-18500</v>
      </c>
    </row>
    <row r="30" spans="1:4" x14ac:dyDescent="0.3">
      <c r="B30" s="73" t="s">
        <v>285</v>
      </c>
      <c r="C30" s="74">
        <v>-56500</v>
      </c>
    </row>
    <row r="31" spans="1:4" x14ac:dyDescent="0.3">
      <c r="B31" s="73" t="s">
        <v>286</v>
      </c>
      <c r="C31" s="74">
        <v>-4500</v>
      </c>
    </row>
    <row r="32" spans="1:4" x14ac:dyDescent="0.3">
      <c r="B32" s="73" t="s">
        <v>287</v>
      </c>
      <c r="C32" s="74">
        <v>-3000</v>
      </c>
    </row>
    <row r="33" spans="1:4" x14ac:dyDescent="0.3">
      <c r="B33" s="73" t="s">
        <v>53</v>
      </c>
      <c r="C33" s="74">
        <v>-5000</v>
      </c>
    </row>
    <row r="34" spans="1:4" x14ac:dyDescent="0.3">
      <c r="B34" s="73" t="s">
        <v>288</v>
      </c>
      <c r="C34" s="74">
        <v>-1000</v>
      </c>
    </row>
    <row r="35" spans="1:4" x14ac:dyDescent="0.3">
      <c r="B35" s="73" t="s">
        <v>289</v>
      </c>
      <c r="C35" s="74">
        <v>27000</v>
      </c>
    </row>
    <row r="36" spans="1:4" x14ac:dyDescent="0.3">
      <c r="B36" s="73"/>
      <c r="C36" s="74"/>
    </row>
    <row r="37" spans="1:4" x14ac:dyDescent="0.3">
      <c r="B37" s="76"/>
      <c r="C37" s="74"/>
    </row>
    <row r="38" spans="1:4" ht="18.75" customHeight="1" x14ac:dyDescent="0.3">
      <c r="A38" s="124" t="s">
        <v>31</v>
      </c>
      <c r="B38" s="72" t="s">
        <v>290</v>
      </c>
      <c r="C38" s="125">
        <v>-10000</v>
      </c>
      <c r="D38" s="75"/>
    </row>
    <row r="39" spans="1:4" ht="21.75" customHeight="1" x14ac:dyDescent="0.3">
      <c r="B39" s="73" t="s">
        <v>291</v>
      </c>
      <c r="C39" s="74"/>
      <c r="D39" s="75" t="s">
        <v>292</v>
      </c>
    </row>
    <row r="40" spans="1:4" ht="21.75" customHeight="1" x14ac:dyDescent="0.3">
      <c r="B40" s="73"/>
      <c r="C40" s="74"/>
      <c r="D40" s="75"/>
    </row>
    <row r="41" spans="1:4" ht="18.75" customHeight="1" x14ac:dyDescent="0.3">
      <c r="A41" s="124" t="s">
        <v>42</v>
      </c>
      <c r="B41" s="72" t="s">
        <v>293</v>
      </c>
      <c r="C41" s="125">
        <v>-5500</v>
      </c>
      <c r="D41" s="75"/>
    </row>
    <row r="42" spans="1:4" ht="21.75" customHeight="1" x14ac:dyDescent="0.3">
      <c r="B42" s="73"/>
      <c r="C42" s="74"/>
      <c r="D42" s="75"/>
    </row>
    <row r="43" spans="1:4" x14ac:dyDescent="0.3">
      <c r="B43" s="73"/>
      <c r="C43" s="74"/>
      <c r="D43" s="75"/>
    </row>
    <row r="44" spans="1:4" ht="18.75" customHeight="1" x14ac:dyDescent="0.3">
      <c r="A44" s="124" t="s">
        <v>238</v>
      </c>
      <c r="B44" s="72" t="s">
        <v>294</v>
      </c>
      <c r="C44" s="125">
        <f>SUM(C45:C46)</f>
        <v>75000</v>
      </c>
    </row>
    <row r="45" spans="1:4" ht="46.5" customHeight="1" x14ac:dyDescent="0.3">
      <c r="B45" s="73" t="s">
        <v>295</v>
      </c>
      <c r="C45" s="74">
        <v>55000</v>
      </c>
      <c r="D45" s="75" t="s">
        <v>296</v>
      </c>
    </row>
    <row r="46" spans="1:4" x14ac:dyDescent="0.3">
      <c r="B46" s="70" t="s">
        <v>297</v>
      </c>
      <c r="C46" s="74">
        <v>20000</v>
      </c>
    </row>
    <row r="47" spans="1:4" ht="27" customHeight="1" x14ac:dyDescent="0.3"/>
    <row r="48" spans="1:4" ht="15.6" x14ac:dyDescent="0.3">
      <c r="A48" s="127" t="s">
        <v>245</v>
      </c>
    </row>
    <row r="49" spans="1:7" x14ac:dyDescent="0.3">
      <c r="A49" s="128" t="s">
        <v>246</v>
      </c>
    </row>
    <row r="50" spans="1:7" s="87" customFormat="1" ht="15" customHeight="1" x14ac:dyDescent="0.3">
      <c r="A50" s="73" t="s">
        <v>247</v>
      </c>
      <c r="B50" s="70"/>
      <c r="C50" s="70"/>
      <c r="D50" s="70"/>
      <c r="E50" s="70"/>
      <c r="F50" s="70"/>
      <c r="G50" s="86"/>
    </row>
    <row r="51" spans="1:7" ht="15" customHeight="1" x14ac:dyDescent="0.3">
      <c r="A51" s="73" t="s">
        <v>248</v>
      </c>
      <c r="G51" s="88"/>
    </row>
    <row r="52" spans="1:7" ht="15" customHeight="1" x14ac:dyDescent="0.3">
      <c r="A52" s="73" t="s">
        <v>249</v>
      </c>
      <c r="G52" s="88"/>
    </row>
    <row r="53" spans="1:7" ht="15" customHeight="1" x14ac:dyDescent="0.3">
      <c r="G53" s="88"/>
    </row>
    <row r="54" spans="1:7" ht="15" customHeight="1" x14ac:dyDescent="0.3">
      <c r="G54" s="88"/>
    </row>
    <row r="55" spans="1:7" ht="15" customHeight="1" x14ac:dyDescent="0.3">
      <c r="A55" s="129"/>
      <c r="G55" s="88"/>
    </row>
    <row r="56" spans="1:7" ht="15" customHeight="1" x14ac:dyDescent="0.3">
      <c r="A56" s="129"/>
      <c r="G56" s="88"/>
    </row>
    <row r="57" spans="1:7" s="87" customFormat="1" ht="15" customHeight="1" x14ac:dyDescent="0.3">
      <c r="A57" s="130"/>
      <c r="F57" s="70"/>
      <c r="G57" s="86"/>
    </row>
    <row r="58" spans="1:7" ht="15" customHeight="1" x14ac:dyDescent="0.3">
      <c r="G58" s="88"/>
    </row>
    <row r="59" spans="1:7" ht="15" customHeight="1" x14ac:dyDescent="0.3">
      <c r="G59" s="88"/>
    </row>
    <row r="60" spans="1:7" s="87" customFormat="1" ht="15" customHeight="1" x14ac:dyDescent="0.3">
      <c r="A60" s="78"/>
      <c r="B60" s="70"/>
      <c r="C60" s="70"/>
      <c r="D60" s="70"/>
      <c r="E60" s="70"/>
      <c r="F60" s="70"/>
    </row>
    <row r="61" spans="1:7" ht="15" customHeight="1" x14ac:dyDescent="0.3"/>
    <row r="62" spans="1:7" ht="15" customHeight="1" x14ac:dyDescent="0.3"/>
    <row r="63" spans="1:7" s="87" customFormat="1" ht="15" customHeight="1" x14ac:dyDescent="0.3">
      <c r="A63" s="78"/>
      <c r="B63" s="70"/>
      <c r="C63" s="70"/>
      <c r="D63" s="70"/>
      <c r="E63" s="70"/>
      <c r="F63" s="70"/>
    </row>
    <row r="64" spans="1:7" ht="15" customHeight="1" x14ac:dyDescent="0.3"/>
    <row r="65" spans="1:8" ht="15" customHeight="1" x14ac:dyDescent="0.3"/>
    <row r="66" spans="1:8" ht="15" customHeight="1" x14ac:dyDescent="0.3"/>
    <row r="67" spans="1:8" ht="15" customHeight="1" x14ac:dyDescent="0.3"/>
    <row r="68" spans="1:8" ht="15" customHeight="1" x14ac:dyDescent="0.3"/>
    <row r="69" spans="1:8" s="87" customFormat="1" ht="15" customHeight="1" x14ac:dyDescent="0.3">
      <c r="A69" s="78"/>
      <c r="B69" s="70"/>
      <c r="C69" s="70"/>
      <c r="D69" s="70"/>
      <c r="E69" s="70"/>
      <c r="F69" s="70"/>
    </row>
    <row r="70" spans="1:8" ht="15" customHeight="1" x14ac:dyDescent="0.3"/>
    <row r="71" spans="1:8" ht="15" customHeight="1" x14ac:dyDescent="0.3"/>
    <row r="72" spans="1:8" ht="15" customHeight="1" x14ac:dyDescent="0.3"/>
    <row r="73" spans="1:8" ht="15" customHeight="1" x14ac:dyDescent="0.3"/>
    <row r="74" spans="1:8" s="87" customFormat="1" ht="15" customHeight="1" x14ac:dyDescent="0.3">
      <c r="A74" s="78"/>
      <c r="B74" s="70"/>
      <c r="C74" s="70"/>
      <c r="D74" s="70"/>
      <c r="E74" s="70"/>
      <c r="F74" s="70"/>
      <c r="H74" s="86"/>
    </row>
    <row r="75" spans="1:8" ht="15" customHeight="1" x14ac:dyDescent="0.3">
      <c r="H75" s="88"/>
    </row>
    <row r="76" spans="1:8" ht="15" customHeight="1" x14ac:dyDescent="0.3">
      <c r="H76" s="88"/>
    </row>
    <row r="77" spans="1:8" s="87" customFormat="1" ht="15" customHeight="1" x14ac:dyDescent="0.3">
      <c r="A77" s="78"/>
      <c r="B77" s="70"/>
      <c r="C77" s="70"/>
      <c r="D77" s="70"/>
      <c r="E77" s="70"/>
      <c r="F77" s="70"/>
      <c r="G77" s="86"/>
    </row>
    <row r="78" spans="1:8" ht="15" customHeight="1" x14ac:dyDescent="0.3"/>
    <row r="79" spans="1:8" ht="15" customHeight="1" x14ac:dyDescent="0.3"/>
    <row r="80" spans="1:8" ht="15" customHeight="1" x14ac:dyDescent="0.3"/>
    <row r="81" ht="15" customHeight="1" x14ac:dyDescent="0.3"/>
    <row r="82" ht="15" customHeight="1" x14ac:dyDescent="0.3"/>
    <row r="83" ht="15" customHeight="1" x14ac:dyDescent="0.3"/>
    <row r="84" ht="15" customHeight="1" x14ac:dyDescent="0.3"/>
    <row r="85" ht="15" customHeight="1" x14ac:dyDescent="0.3"/>
    <row r="86" ht="15" customHeight="1" x14ac:dyDescent="0.3"/>
    <row r="87" ht="15" customHeight="1" x14ac:dyDescent="0.3"/>
    <row r="88" ht="15" customHeight="1" x14ac:dyDescent="0.3"/>
    <row r="89" ht="15" customHeight="1" x14ac:dyDescent="0.3"/>
    <row r="90" ht="15" customHeight="1" x14ac:dyDescent="0.3"/>
    <row r="91" ht="15" customHeight="1" x14ac:dyDescent="0.3"/>
    <row r="92" ht="15" customHeight="1" x14ac:dyDescent="0.3"/>
    <row r="93" ht="15" customHeight="1" x14ac:dyDescent="0.3"/>
    <row r="94" ht="9.75" customHeight="1" x14ac:dyDescent="0.3"/>
    <row r="95" ht="15" customHeight="1" x14ac:dyDescent="0.3"/>
    <row r="96" ht="15" customHeight="1" x14ac:dyDescent="0.3"/>
    <row r="97" ht="15" customHeight="1" x14ac:dyDescent="0.3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Výdaje spadající do 2020</vt:lpstr>
      <vt:lpstr>Plán vs. Realita 2021</vt:lpstr>
      <vt:lpstr>Příjmy</vt:lpstr>
      <vt:lpstr>Výdaje</vt:lpstr>
      <vt:lpstr>KM+STK</vt:lpstr>
      <vt:lpstr>KTCM 2021</vt:lpstr>
      <vt:lpstr>Mezinárodní spolupráce</vt:lpstr>
      <vt:lpstr>Mikrogrant</vt:lpstr>
      <vt:lpstr>Rozpočet 2022</vt:lpstr>
      <vt:lpstr>Rozpočet 2022 – KTCM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Kopřiva</dc:creator>
  <cp:lastModifiedBy>Martin Kopřiva</cp:lastModifiedBy>
  <dcterms:created xsi:type="dcterms:W3CDTF">2021-09-23T11:04:17Z</dcterms:created>
  <dcterms:modified xsi:type="dcterms:W3CDTF">2022-01-24T12:19:36Z</dcterms:modified>
</cp:coreProperties>
</file>